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9a - Stavební část" sheetId="2" r:id="rId2"/>
    <sheet name="29b - Zdravotechnika" sheetId="3" r:id="rId3"/>
    <sheet name="29c1 - Elektrotechnika - ..." sheetId="4" r:id="rId4"/>
    <sheet name="29c2 - Elektrotechnika - ..." sheetId="5" r:id="rId5"/>
    <sheet name="29c3 - Elektrotechnika - ..." sheetId="6" r:id="rId6"/>
    <sheet name="Pokyny pro vyplnění" sheetId="7" r:id="rId7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'29a - Stavební část'!$C$97:$K$780</definedName>
    <definedName name="_xlnm.Print_Area" localSheetId="1">'29a - Stavební část'!$C$4:$J$36,'29a - Stavební část'!$C$42:$J$79,'29a - Stavební část'!$C$85:$K$780</definedName>
    <definedName name="_xlnm.Print_Titles" localSheetId="1">'29a - Stavební část'!$97:$97</definedName>
    <definedName name="_xlnm._FilterDatabase" localSheetId="2" hidden="1">'29b - Zdravotechnika'!$C$94:$K$366</definedName>
    <definedName name="_xlnm.Print_Area" localSheetId="2">'29b - Zdravotechnika'!$C$4:$J$36,'29b - Zdravotechnika'!$C$42:$J$76,'29b - Zdravotechnika'!$C$82:$K$366</definedName>
    <definedName name="_xlnm.Print_Titles" localSheetId="2">'29b - Zdravotechnika'!$94:$94</definedName>
    <definedName name="_xlnm._FilterDatabase" localSheetId="3" hidden="1">'29c1 - Elektrotechnika - ...'!$C$87:$K$133</definedName>
    <definedName name="_xlnm.Print_Area" localSheetId="3">'29c1 - Elektrotechnika - ...'!$C$4:$J$38,'29c1 - Elektrotechnika - ...'!$C$44:$J$67,'29c1 - Elektrotechnika - ...'!$C$73:$K$133</definedName>
    <definedName name="_xlnm.Print_Titles" localSheetId="3">'29c1 - Elektrotechnika - ...'!$87:$87</definedName>
    <definedName name="_xlnm._FilterDatabase" localSheetId="4" hidden="1">'29c2 - Elektrotechnika - ...'!$C$87:$K$137</definedName>
    <definedName name="_xlnm.Print_Area" localSheetId="4">'29c2 - Elektrotechnika - ...'!$C$4:$J$38,'29c2 - Elektrotechnika - ...'!$C$44:$J$67,'29c2 - Elektrotechnika - ...'!$C$73:$K$137</definedName>
    <definedName name="_xlnm.Print_Titles" localSheetId="4">'29c2 - Elektrotechnika - ...'!$87:$87</definedName>
    <definedName name="_xlnm._FilterDatabase" localSheetId="5" hidden="1">'29c3 - Elektrotechnika - ...'!$C$88:$K$106</definedName>
    <definedName name="_xlnm.Print_Area" localSheetId="5">'29c3 - Elektrotechnika - ...'!$C$4:$J$38,'29c3 - Elektrotechnika - ...'!$C$44:$J$68,'29c3 - Elektrotechnika - ...'!$C$74:$K$106</definedName>
    <definedName name="_xlnm.Print_Titles" localSheetId="5">'29c3 - Elektrotechnika - ...'!$88:$88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6" r="BI106"/>
  <c r="BH106"/>
  <c r="BG106"/>
  <c r="BF106"/>
  <c r="T106"/>
  <c r="T105"/>
  <c r="T104"/>
  <c r="R106"/>
  <c r="R105"/>
  <c r="R104"/>
  <c r="P106"/>
  <c r="P105"/>
  <c r="P104"/>
  <c r="BK106"/>
  <c r="BK105"/>
  <c r="J105"/>
  <c r="BK104"/>
  <c r="J104"/>
  <c r="J106"/>
  <c r="BE106"/>
  <c r="J67"/>
  <c r="J66"/>
  <c r="BI103"/>
  <c r="BH103"/>
  <c r="BG103"/>
  <c r="BF103"/>
  <c r="T103"/>
  <c r="T102"/>
  <c r="R103"/>
  <c r="R102"/>
  <c r="P103"/>
  <c r="P102"/>
  <c r="BK103"/>
  <c r="BK102"/>
  <c r="J102"/>
  <c r="J103"/>
  <c r="BE103"/>
  <c r="J65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T93"/>
  <c r="R95"/>
  <c r="R94"/>
  <c r="R93"/>
  <c r="P95"/>
  <c r="P94"/>
  <c r="P93"/>
  <c r="BK95"/>
  <c r="BK94"/>
  <c r="J94"/>
  <c r="BK93"/>
  <c r="J93"/>
  <c r="J95"/>
  <c r="BE95"/>
  <c r="J64"/>
  <c r="J63"/>
  <c r="BI92"/>
  <c r="F36"/>
  <c i="1" r="BD57"/>
  <c i="6" r="BH92"/>
  <c r="F35"/>
  <c i="1" r="BC57"/>
  <c i="6" r="BG92"/>
  <c r="F34"/>
  <c i="1" r="BB57"/>
  <c i="6" r="BF92"/>
  <c r="J33"/>
  <c i="1" r="AW57"/>
  <c i="6" r="F33"/>
  <c i="1" r="BA57"/>
  <c i="6" r="T92"/>
  <c r="T91"/>
  <c r="T90"/>
  <c r="T89"/>
  <c r="R92"/>
  <c r="R91"/>
  <c r="R90"/>
  <c r="R89"/>
  <c r="P92"/>
  <c r="P91"/>
  <c r="P90"/>
  <c r="P89"/>
  <c i="1" r="AU57"/>
  <c i="6" r="BK92"/>
  <c r="BK91"/>
  <c r="J91"/>
  <c r="BK90"/>
  <c r="J90"/>
  <c r="BK89"/>
  <c r="J89"/>
  <c r="J60"/>
  <c r="J29"/>
  <c i="1" r="AG57"/>
  <c i="6" r="J92"/>
  <c r="BE92"/>
  <c r="J32"/>
  <c i="1" r="AV57"/>
  <c i="6" r="F32"/>
  <c i="1" r="AZ57"/>
  <c i="6" r="J62"/>
  <c r="J61"/>
  <c r="J85"/>
  <c r="F83"/>
  <c r="E81"/>
  <c r="J55"/>
  <c r="F53"/>
  <c r="E51"/>
  <c r="J38"/>
  <c r="J20"/>
  <c r="E20"/>
  <c r="F86"/>
  <c r="F56"/>
  <c r="J19"/>
  <c r="J17"/>
  <c r="E17"/>
  <c r="F85"/>
  <c r="F55"/>
  <c r="J16"/>
  <c r="J14"/>
  <c r="J83"/>
  <c r="J53"/>
  <c r="E7"/>
  <c r="E77"/>
  <c r="E47"/>
  <c i="1" r="AY56"/>
  <c r="AX56"/>
  <c i="5"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66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5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T93"/>
  <c r="R95"/>
  <c r="R94"/>
  <c r="R93"/>
  <c r="P95"/>
  <c r="P94"/>
  <c r="P93"/>
  <c r="BK95"/>
  <c r="BK94"/>
  <c r="J94"/>
  <c r="BK93"/>
  <c r="J93"/>
  <c r="J95"/>
  <c r="BE95"/>
  <c r="J64"/>
  <c r="J63"/>
  <c r="BI92"/>
  <c r="BH92"/>
  <c r="BG92"/>
  <c r="BF92"/>
  <c r="T92"/>
  <c r="R92"/>
  <c r="P92"/>
  <c r="BK92"/>
  <c r="J92"/>
  <c r="BE92"/>
  <c r="BI91"/>
  <c r="F36"/>
  <c i="1" r="BD56"/>
  <c i="5" r="BH91"/>
  <c r="F35"/>
  <c i="1" r="BC56"/>
  <c i="5" r="BG91"/>
  <c r="F34"/>
  <c i="1" r="BB56"/>
  <c i="5" r="BF91"/>
  <c r="J33"/>
  <c i="1" r="AW56"/>
  <c i="5" r="F33"/>
  <c i="1" r="BA56"/>
  <c i="5" r="T91"/>
  <c r="T90"/>
  <c r="T89"/>
  <c r="T88"/>
  <c r="R91"/>
  <c r="R90"/>
  <c r="R89"/>
  <c r="R88"/>
  <c r="P91"/>
  <c r="P90"/>
  <c r="P89"/>
  <c r="P88"/>
  <c i="1" r="AU56"/>
  <c i="5" r="BK91"/>
  <c r="BK90"/>
  <c r="J90"/>
  <c r="BK89"/>
  <c r="J89"/>
  <c r="BK88"/>
  <c r="J88"/>
  <c r="J60"/>
  <c r="J29"/>
  <c i="1" r="AG56"/>
  <c i="5" r="J91"/>
  <c r="BE91"/>
  <c r="J32"/>
  <c i="1" r="AV56"/>
  <c i="5" r="F32"/>
  <c i="1" r="AZ56"/>
  <c i="5" r="J62"/>
  <c r="J61"/>
  <c r="J84"/>
  <c r="F82"/>
  <c r="E80"/>
  <c r="J55"/>
  <c r="F53"/>
  <c r="E51"/>
  <c r="J38"/>
  <c r="J20"/>
  <c r="E20"/>
  <c r="F85"/>
  <c r="F56"/>
  <c r="J19"/>
  <c r="J17"/>
  <c r="E17"/>
  <c r="F84"/>
  <c r="F55"/>
  <c r="J16"/>
  <c r="J14"/>
  <c r="J82"/>
  <c r="J53"/>
  <c r="E7"/>
  <c r="E76"/>
  <c r="E47"/>
  <c i="1" r="AY55"/>
  <c r="AX55"/>
  <c i="4"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6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5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4"/>
  <c r="J63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6"/>
  <c i="1" r="BD55"/>
  <c i="4" r="BH91"/>
  <c r="F35"/>
  <c i="1" r="BC55"/>
  <c i="4" r="BG91"/>
  <c r="F34"/>
  <c i="1" r="BB55"/>
  <c i="4" r="BF91"/>
  <c r="J33"/>
  <c i="1" r="AW55"/>
  <c i="4" r="F33"/>
  <c i="1" r="BA55"/>
  <c i="4" r="T91"/>
  <c r="T90"/>
  <c r="T89"/>
  <c r="T88"/>
  <c r="R91"/>
  <c r="R90"/>
  <c r="R89"/>
  <c r="R88"/>
  <c r="P91"/>
  <c r="P90"/>
  <c r="P89"/>
  <c r="P88"/>
  <c i="1" r="AU55"/>
  <c i="4" r="BK91"/>
  <c r="BK90"/>
  <c r="J90"/>
  <c r="BK89"/>
  <c r="J89"/>
  <c r="BK88"/>
  <c r="J88"/>
  <c r="J60"/>
  <c r="J29"/>
  <c i="1" r="AG55"/>
  <c i="4" r="J91"/>
  <c r="BE91"/>
  <c r="J32"/>
  <c i="1" r="AV55"/>
  <c i="4" r="F32"/>
  <c i="1" r="AZ55"/>
  <c i="4" r="J62"/>
  <c r="J61"/>
  <c r="J84"/>
  <c r="F82"/>
  <c r="E80"/>
  <c r="J55"/>
  <c r="F53"/>
  <c r="E51"/>
  <c r="J38"/>
  <c r="J20"/>
  <c r="E20"/>
  <c r="F85"/>
  <c r="F56"/>
  <c r="J19"/>
  <c r="J17"/>
  <c r="E17"/>
  <c r="F84"/>
  <c r="F55"/>
  <c r="J16"/>
  <c r="J14"/>
  <c r="J82"/>
  <c r="J53"/>
  <c r="E7"/>
  <c r="E76"/>
  <c r="E47"/>
  <c i="1" r="AY53"/>
  <c r="AX53"/>
  <c i="3"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T360"/>
  <c r="R361"/>
  <c r="R360"/>
  <c r="P361"/>
  <c r="P360"/>
  <c r="BK361"/>
  <c r="BK360"/>
  <c r="J360"/>
  <c r="J361"/>
  <c r="BE361"/>
  <c r="J75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4"/>
  <c r="BH354"/>
  <c r="BG354"/>
  <c r="BF354"/>
  <c r="T354"/>
  <c r="T353"/>
  <c r="R354"/>
  <c r="R353"/>
  <c r="P354"/>
  <c r="P353"/>
  <c r="BK354"/>
  <c r="BK353"/>
  <c r="J353"/>
  <c r="J354"/>
  <c r="BE354"/>
  <c r="J74"/>
  <c r="BI352"/>
  <c r="BH352"/>
  <c r="BG352"/>
  <c r="BF352"/>
  <c r="T352"/>
  <c r="T351"/>
  <c r="R352"/>
  <c r="R351"/>
  <c r="P352"/>
  <c r="P351"/>
  <c r="BK352"/>
  <c r="BK351"/>
  <c r="J351"/>
  <c r="J352"/>
  <c r="BE352"/>
  <c r="J73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T346"/>
  <c r="R347"/>
  <c r="R346"/>
  <c r="P347"/>
  <c r="P346"/>
  <c r="BK347"/>
  <c r="BK346"/>
  <c r="J346"/>
  <c r="J347"/>
  <c r="BE347"/>
  <c r="J72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0"/>
  <c r="BH330"/>
  <c r="BG330"/>
  <c r="BF330"/>
  <c r="T330"/>
  <c r="R330"/>
  <c r="P330"/>
  <c r="BK330"/>
  <c r="J330"/>
  <c r="BE330"/>
  <c r="BI325"/>
  <c r="BH325"/>
  <c r="BG325"/>
  <c r="BF325"/>
  <c r="T325"/>
  <c r="T324"/>
  <c r="R325"/>
  <c r="R324"/>
  <c r="P325"/>
  <c r="P324"/>
  <c r="BK325"/>
  <c r="BK324"/>
  <c r="J324"/>
  <c r="J325"/>
  <c r="BE325"/>
  <c r="J71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1"/>
  <c r="BH261"/>
  <c r="BG261"/>
  <c r="BF261"/>
  <c r="T261"/>
  <c r="R261"/>
  <c r="P261"/>
  <c r="BK261"/>
  <c r="J261"/>
  <c r="BE261"/>
  <c r="BI259"/>
  <c r="BH259"/>
  <c r="BG259"/>
  <c r="BF259"/>
  <c r="T259"/>
  <c r="T258"/>
  <c r="R259"/>
  <c r="R258"/>
  <c r="P259"/>
  <c r="P258"/>
  <c r="BK259"/>
  <c r="BK258"/>
  <c r="J258"/>
  <c r="J259"/>
  <c r="BE259"/>
  <c r="J70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T250"/>
  <c r="R251"/>
  <c r="R250"/>
  <c r="P251"/>
  <c r="P250"/>
  <c r="BK251"/>
  <c r="BK250"/>
  <c r="J250"/>
  <c r="J251"/>
  <c r="BE251"/>
  <c r="J69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67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66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T125"/>
  <c r="R127"/>
  <c r="R126"/>
  <c r="R125"/>
  <c r="P127"/>
  <c r="P126"/>
  <c r="P125"/>
  <c r="BK127"/>
  <c r="BK126"/>
  <c r="J126"/>
  <c r="BK125"/>
  <c r="J125"/>
  <c r="J127"/>
  <c r="BE127"/>
  <c r="J65"/>
  <c r="J64"/>
  <c r="BI124"/>
  <c r="BH124"/>
  <c r="BG124"/>
  <c r="BF124"/>
  <c r="T124"/>
  <c r="T123"/>
  <c r="R124"/>
  <c r="R123"/>
  <c r="P124"/>
  <c r="P123"/>
  <c r="BK124"/>
  <c r="BK123"/>
  <c r="J123"/>
  <c r="J124"/>
  <c r="BE124"/>
  <c r="J6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2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1"/>
  <c r="BI105"/>
  <c r="BH105"/>
  <c r="BG105"/>
  <c r="BF105"/>
  <c r="T105"/>
  <c r="T104"/>
  <c r="R105"/>
  <c r="R104"/>
  <c r="P105"/>
  <c r="P104"/>
  <c r="BK105"/>
  <c r="BK104"/>
  <c r="J104"/>
  <c r="J105"/>
  <c r="BE105"/>
  <c r="J60"/>
  <c r="BI103"/>
  <c r="BH103"/>
  <c r="BG103"/>
  <c r="BF103"/>
  <c r="T103"/>
  <c r="T102"/>
  <c r="R103"/>
  <c r="R102"/>
  <c r="P103"/>
  <c r="P102"/>
  <c r="BK103"/>
  <c r="BK102"/>
  <c r="J102"/>
  <c r="J103"/>
  <c r="BE103"/>
  <c r="J59"/>
  <c r="BI98"/>
  <c r="F34"/>
  <c i="1" r="BD53"/>
  <c i="3" r="BH98"/>
  <c r="F33"/>
  <c i="1" r="BC53"/>
  <c i="3" r="BG98"/>
  <c r="F32"/>
  <c i="1" r="BB53"/>
  <c i="3" r="BF98"/>
  <c r="J31"/>
  <c i="1" r="AW53"/>
  <c i="3" r="F31"/>
  <c i="1" r="BA53"/>
  <c i="3" r="T98"/>
  <c r="T97"/>
  <c r="T96"/>
  <c r="T95"/>
  <c r="R98"/>
  <c r="R97"/>
  <c r="R96"/>
  <c r="R95"/>
  <c r="P98"/>
  <c r="P97"/>
  <c r="P96"/>
  <c r="P95"/>
  <c i="1" r="AU53"/>
  <c i="3" r="BK98"/>
  <c r="BK97"/>
  <c r="J97"/>
  <c r="BK96"/>
  <c r="J96"/>
  <c r="BK95"/>
  <c r="J95"/>
  <c r="J56"/>
  <c r="J27"/>
  <c i="1" r="AG53"/>
  <c i="3" r="J98"/>
  <c r="BE98"/>
  <c r="J30"/>
  <c i="1" r="AV53"/>
  <c i="3" r="F30"/>
  <c i="1" r="AZ53"/>
  <c i="3" r="J58"/>
  <c r="J57"/>
  <c r="J91"/>
  <c r="F89"/>
  <c r="E87"/>
  <c r="J51"/>
  <c r="F49"/>
  <c r="E47"/>
  <c r="J36"/>
  <c r="J18"/>
  <c r="E18"/>
  <c r="F92"/>
  <c r="F52"/>
  <c r="J17"/>
  <c r="J15"/>
  <c r="E15"/>
  <c r="F91"/>
  <c r="F51"/>
  <c r="J14"/>
  <c r="J12"/>
  <c r="J89"/>
  <c r="J49"/>
  <c r="E7"/>
  <c r="E85"/>
  <c r="E45"/>
  <c i="1" r="AY52"/>
  <c r="AX52"/>
  <c i="2" r="BI780"/>
  <c r="BH780"/>
  <c r="BG780"/>
  <c r="BF780"/>
  <c r="T780"/>
  <c r="T779"/>
  <c r="R780"/>
  <c r="R779"/>
  <c r="P780"/>
  <c r="P779"/>
  <c r="BK780"/>
  <c r="BK779"/>
  <c r="J779"/>
  <c r="J780"/>
  <c r="BE780"/>
  <c r="J78"/>
  <c r="BI778"/>
  <c r="BH778"/>
  <c r="BG778"/>
  <c r="BF778"/>
  <c r="T778"/>
  <c r="T777"/>
  <c r="T776"/>
  <c r="R778"/>
  <c r="R777"/>
  <c r="R776"/>
  <c r="P778"/>
  <c r="P777"/>
  <c r="P776"/>
  <c r="BK778"/>
  <c r="BK777"/>
  <c r="J777"/>
  <c r="BK776"/>
  <c r="J776"/>
  <c r="J778"/>
  <c r="BE778"/>
  <c r="J77"/>
  <c r="J76"/>
  <c r="BI775"/>
  <c r="BH775"/>
  <c r="BG775"/>
  <c r="BF775"/>
  <c r="T775"/>
  <c r="R775"/>
  <c r="P775"/>
  <c r="BK775"/>
  <c r="J775"/>
  <c r="BE775"/>
  <c r="BI773"/>
  <c r="BH773"/>
  <c r="BG773"/>
  <c r="BF773"/>
  <c r="T773"/>
  <c r="R773"/>
  <c r="P773"/>
  <c r="BK773"/>
  <c r="J773"/>
  <c r="BE773"/>
  <c r="BI767"/>
  <c r="BH767"/>
  <c r="BG767"/>
  <c r="BF767"/>
  <c r="T767"/>
  <c r="R767"/>
  <c r="P767"/>
  <c r="BK767"/>
  <c r="J767"/>
  <c r="BE767"/>
  <c r="BI766"/>
  <c r="BH766"/>
  <c r="BG766"/>
  <c r="BF766"/>
  <c r="T766"/>
  <c r="R766"/>
  <c r="P766"/>
  <c r="BK766"/>
  <c r="J766"/>
  <c r="BE766"/>
  <c r="BI765"/>
  <c r="BH765"/>
  <c r="BG765"/>
  <c r="BF765"/>
  <c r="T765"/>
  <c r="R765"/>
  <c r="P765"/>
  <c r="BK765"/>
  <c r="J765"/>
  <c r="BE765"/>
  <c r="BI686"/>
  <c r="BH686"/>
  <c r="BG686"/>
  <c r="BF686"/>
  <c r="T686"/>
  <c r="T685"/>
  <c r="R686"/>
  <c r="R685"/>
  <c r="P686"/>
  <c r="P685"/>
  <c r="BK686"/>
  <c r="BK685"/>
  <c r="J685"/>
  <c r="J686"/>
  <c r="BE686"/>
  <c r="J75"/>
  <c r="BI684"/>
  <c r="BH684"/>
  <c r="BG684"/>
  <c r="BF684"/>
  <c r="T684"/>
  <c r="R684"/>
  <c r="P684"/>
  <c r="BK684"/>
  <c r="J684"/>
  <c r="BE684"/>
  <c r="BI683"/>
  <c r="BH683"/>
  <c r="BG683"/>
  <c r="BF683"/>
  <c r="T683"/>
  <c r="R683"/>
  <c r="P683"/>
  <c r="BK683"/>
  <c r="J683"/>
  <c r="BE683"/>
  <c r="BI682"/>
  <c r="BH682"/>
  <c r="BG682"/>
  <c r="BF682"/>
  <c r="T682"/>
  <c r="R682"/>
  <c r="P682"/>
  <c r="BK682"/>
  <c r="J682"/>
  <c r="BE682"/>
  <c r="BI681"/>
  <c r="BH681"/>
  <c r="BG681"/>
  <c r="BF681"/>
  <c r="T681"/>
  <c r="R681"/>
  <c r="P681"/>
  <c r="BK681"/>
  <c r="J681"/>
  <c r="BE681"/>
  <c r="BI680"/>
  <c r="BH680"/>
  <c r="BG680"/>
  <c r="BF680"/>
  <c r="T680"/>
  <c r="R680"/>
  <c r="P680"/>
  <c r="BK680"/>
  <c r="J680"/>
  <c r="BE680"/>
  <c r="BI679"/>
  <c r="BH679"/>
  <c r="BG679"/>
  <c r="BF679"/>
  <c r="T679"/>
  <c r="R679"/>
  <c r="P679"/>
  <c r="BK679"/>
  <c r="J679"/>
  <c r="BE679"/>
  <c r="BI678"/>
  <c r="BH678"/>
  <c r="BG678"/>
  <c r="BF678"/>
  <c r="T678"/>
  <c r="R678"/>
  <c r="P678"/>
  <c r="BK678"/>
  <c r="J678"/>
  <c r="BE678"/>
  <c r="BI677"/>
  <c r="BH677"/>
  <c r="BG677"/>
  <c r="BF677"/>
  <c r="T677"/>
  <c r="R677"/>
  <c r="P677"/>
  <c r="BK677"/>
  <c r="J677"/>
  <c r="BE677"/>
  <c r="BI675"/>
  <c r="BH675"/>
  <c r="BG675"/>
  <c r="BF675"/>
  <c r="T675"/>
  <c r="R675"/>
  <c r="P675"/>
  <c r="BK675"/>
  <c r="J675"/>
  <c r="BE675"/>
  <c r="BI664"/>
  <c r="BH664"/>
  <c r="BG664"/>
  <c r="BF664"/>
  <c r="T664"/>
  <c r="R664"/>
  <c r="P664"/>
  <c r="BK664"/>
  <c r="J664"/>
  <c r="BE664"/>
  <c r="BI658"/>
  <c r="BH658"/>
  <c r="BG658"/>
  <c r="BF658"/>
  <c r="T658"/>
  <c r="R658"/>
  <c r="P658"/>
  <c r="BK658"/>
  <c r="J658"/>
  <c r="BE658"/>
  <c r="BI657"/>
  <c r="BH657"/>
  <c r="BG657"/>
  <c r="BF657"/>
  <c r="T657"/>
  <c r="R657"/>
  <c r="P657"/>
  <c r="BK657"/>
  <c r="J657"/>
  <c r="BE657"/>
  <c r="BI656"/>
  <c r="BH656"/>
  <c r="BG656"/>
  <c r="BF656"/>
  <c r="T656"/>
  <c r="R656"/>
  <c r="P656"/>
  <c r="BK656"/>
  <c r="J656"/>
  <c r="BE656"/>
  <c r="BI648"/>
  <c r="BH648"/>
  <c r="BG648"/>
  <c r="BF648"/>
  <c r="T648"/>
  <c r="T647"/>
  <c r="R648"/>
  <c r="R647"/>
  <c r="P648"/>
  <c r="P647"/>
  <c r="BK648"/>
  <c r="BK647"/>
  <c r="J647"/>
  <c r="J648"/>
  <c r="BE648"/>
  <c r="J74"/>
  <c r="BI646"/>
  <c r="BH646"/>
  <c r="BG646"/>
  <c r="BF646"/>
  <c r="T646"/>
  <c r="R646"/>
  <c r="P646"/>
  <c r="BK646"/>
  <c r="J646"/>
  <c r="BE646"/>
  <c r="BI645"/>
  <c r="BH645"/>
  <c r="BG645"/>
  <c r="BF645"/>
  <c r="T645"/>
  <c r="R645"/>
  <c r="P645"/>
  <c r="BK645"/>
  <c r="J645"/>
  <c r="BE645"/>
  <c r="BI639"/>
  <c r="BH639"/>
  <c r="BG639"/>
  <c r="BF639"/>
  <c r="T639"/>
  <c r="R639"/>
  <c r="P639"/>
  <c r="BK639"/>
  <c r="J639"/>
  <c r="BE639"/>
  <c r="BI632"/>
  <c r="BH632"/>
  <c r="BG632"/>
  <c r="BF632"/>
  <c r="T632"/>
  <c r="R632"/>
  <c r="P632"/>
  <c r="BK632"/>
  <c r="J632"/>
  <c r="BE632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16"/>
  <c r="BH616"/>
  <c r="BG616"/>
  <c r="BF616"/>
  <c r="T616"/>
  <c r="R616"/>
  <c r="P616"/>
  <c r="BK616"/>
  <c r="J616"/>
  <c r="BE616"/>
  <c r="BI601"/>
  <c r="BH601"/>
  <c r="BG601"/>
  <c r="BF601"/>
  <c r="T601"/>
  <c r="R601"/>
  <c r="P601"/>
  <c r="BK601"/>
  <c r="J601"/>
  <c r="BE601"/>
  <c r="BI576"/>
  <c r="BH576"/>
  <c r="BG576"/>
  <c r="BF576"/>
  <c r="T576"/>
  <c r="R576"/>
  <c r="P576"/>
  <c r="BK576"/>
  <c r="J576"/>
  <c r="BE576"/>
  <c r="BI573"/>
  <c r="BH573"/>
  <c r="BG573"/>
  <c r="BF573"/>
  <c r="T573"/>
  <c r="R573"/>
  <c r="P573"/>
  <c r="BK573"/>
  <c r="J573"/>
  <c r="BE573"/>
  <c r="BI504"/>
  <c r="BH504"/>
  <c r="BG504"/>
  <c r="BF504"/>
  <c r="T504"/>
  <c r="R504"/>
  <c r="P504"/>
  <c r="BK504"/>
  <c r="J504"/>
  <c r="BE504"/>
  <c r="BI501"/>
  <c r="BH501"/>
  <c r="BG501"/>
  <c r="BF501"/>
  <c r="T501"/>
  <c r="R501"/>
  <c r="P501"/>
  <c r="BK501"/>
  <c r="J501"/>
  <c r="BE501"/>
  <c r="BI476"/>
  <c r="BH476"/>
  <c r="BG476"/>
  <c r="BF476"/>
  <c r="T476"/>
  <c r="T475"/>
  <c r="R476"/>
  <c r="R475"/>
  <c r="P476"/>
  <c r="P475"/>
  <c r="BK476"/>
  <c r="BK475"/>
  <c r="J475"/>
  <c r="J476"/>
  <c r="BE476"/>
  <c r="J73"/>
  <c r="BI474"/>
  <c r="BH474"/>
  <c r="BG474"/>
  <c r="BF474"/>
  <c r="T474"/>
  <c r="R474"/>
  <c r="P474"/>
  <c r="BK474"/>
  <c r="J474"/>
  <c r="BE474"/>
  <c r="BI473"/>
  <c r="BH473"/>
  <c r="BG473"/>
  <c r="BF473"/>
  <c r="T473"/>
  <c r="R473"/>
  <c r="P473"/>
  <c r="BK473"/>
  <c r="J473"/>
  <c r="BE473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9"/>
  <c r="BH469"/>
  <c r="BG469"/>
  <c r="BF469"/>
  <c r="T469"/>
  <c r="R469"/>
  <c r="P469"/>
  <c r="BK469"/>
  <c r="J469"/>
  <c r="BE469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61"/>
  <c r="BH461"/>
  <c r="BG461"/>
  <c r="BF461"/>
  <c r="T461"/>
  <c r="R461"/>
  <c r="P461"/>
  <c r="BK461"/>
  <c r="J461"/>
  <c r="BE461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T450"/>
  <c r="R451"/>
  <c r="R450"/>
  <c r="P451"/>
  <c r="P450"/>
  <c r="BK451"/>
  <c r="BK450"/>
  <c r="J450"/>
  <c r="J451"/>
  <c r="BE451"/>
  <c r="J72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4"/>
  <c r="BH434"/>
  <c r="BG434"/>
  <c r="BF434"/>
  <c r="T434"/>
  <c r="R434"/>
  <c r="P434"/>
  <c r="BK434"/>
  <c r="J434"/>
  <c r="BE434"/>
  <c r="BI425"/>
  <c r="BH425"/>
  <c r="BG425"/>
  <c r="BF425"/>
  <c r="T425"/>
  <c r="R425"/>
  <c r="P425"/>
  <c r="BK425"/>
  <c r="J425"/>
  <c r="BE425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07"/>
  <c r="BH407"/>
  <c r="BG407"/>
  <c r="BF407"/>
  <c r="T407"/>
  <c r="T406"/>
  <c r="R407"/>
  <c r="R406"/>
  <c r="P407"/>
  <c r="P406"/>
  <c r="BK407"/>
  <c r="BK406"/>
  <c r="J406"/>
  <c r="J407"/>
  <c r="BE407"/>
  <c r="J71"/>
  <c r="BI405"/>
  <c r="BH405"/>
  <c r="BG405"/>
  <c r="BF405"/>
  <c r="T405"/>
  <c r="R405"/>
  <c r="P405"/>
  <c r="BK405"/>
  <c r="J405"/>
  <c r="BE405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397"/>
  <c r="BH397"/>
  <c r="BG397"/>
  <c r="BF397"/>
  <c r="T397"/>
  <c r="R397"/>
  <c r="P397"/>
  <c r="BK397"/>
  <c r="J397"/>
  <c r="BE397"/>
  <c r="BI390"/>
  <c r="BH390"/>
  <c r="BG390"/>
  <c r="BF390"/>
  <c r="T390"/>
  <c r="R390"/>
  <c r="P390"/>
  <c r="BK390"/>
  <c r="J390"/>
  <c r="BE390"/>
  <c r="BI385"/>
  <c r="BH385"/>
  <c r="BG385"/>
  <c r="BF385"/>
  <c r="T385"/>
  <c r="R385"/>
  <c r="P385"/>
  <c r="BK385"/>
  <c r="J385"/>
  <c r="BE385"/>
  <c r="BI376"/>
  <c r="BH376"/>
  <c r="BG376"/>
  <c r="BF376"/>
  <c r="T376"/>
  <c r="R376"/>
  <c r="P376"/>
  <c r="BK376"/>
  <c r="J376"/>
  <c r="BE376"/>
  <c r="BI374"/>
  <c r="BH374"/>
  <c r="BG374"/>
  <c r="BF374"/>
  <c r="T374"/>
  <c r="T373"/>
  <c r="R374"/>
  <c r="R373"/>
  <c r="P374"/>
  <c r="P373"/>
  <c r="BK374"/>
  <c r="BK373"/>
  <c r="J373"/>
  <c r="J374"/>
  <c r="BE374"/>
  <c r="J70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7"/>
  <c r="BH347"/>
  <c r="BG347"/>
  <c r="BF347"/>
  <c r="T347"/>
  <c r="T346"/>
  <c r="R347"/>
  <c r="R346"/>
  <c r="P347"/>
  <c r="P346"/>
  <c r="BK347"/>
  <c r="BK346"/>
  <c r="J346"/>
  <c r="J347"/>
  <c r="BE347"/>
  <c r="J69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5"/>
  <c r="BH335"/>
  <c r="BG335"/>
  <c r="BF335"/>
  <c r="T335"/>
  <c r="R335"/>
  <c r="P335"/>
  <c r="BK335"/>
  <c r="J335"/>
  <c r="BE335"/>
  <c r="BI329"/>
  <c r="BH329"/>
  <c r="BG329"/>
  <c r="BF329"/>
  <c r="T329"/>
  <c r="T328"/>
  <c r="R329"/>
  <c r="R328"/>
  <c r="P329"/>
  <c r="P328"/>
  <c r="BK329"/>
  <c r="BK328"/>
  <c r="J328"/>
  <c r="J329"/>
  <c r="BE329"/>
  <c r="J6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T322"/>
  <c r="R323"/>
  <c r="R322"/>
  <c r="P323"/>
  <c r="P322"/>
  <c r="BK323"/>
  <c r="BK322"/>
  <c r="J322"/>
  <c r="J323"/>
  <c r="BE323"/>
  <c r="J67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06"/>
  <c r="BH306"/>
  <c r="BG306"/>
  <c r="BF306"/>
  <c r="T306"/>
  <c r="T305"/>
  <c r="R306"/>
  <c r="R305"/>
  <c r="P306"/>
  <c r="P305"/>
  <c r="BK306"/>
  <c r="BK305"/>
  <c r="J305"/>
  <c r="J306"/>
  <c r="BE306"/>
  <c r="J66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293"/>
  <c r="BH293"/>
  <c r="BG293"/>
  <c r="BF293"/>
  <c r="T293"/>
  <c r="R293"/>
  <c r="P293"/>
  <c r="BK293"/>
  <c r="J293"/>
  <c r="BE293"/>
  <c r="BI286"/>
  <c r="BH286"/>
  <c r="BG286"/>
  <c r="BF286"/>
  <c r="T286"/>
  <c r="T285"/>
  <c r="T284"/>
  <c r="R286"/>
  <c r="R285"/>
  <c r="R284"/>
  <c r="P286"/>
  <c r="P285"/>
  <c r="P284"/>
  <c r="BK286"/>
  <c r="BK285"/>
  <c r="J285"/>
  <c r="BK284"/>
  <c r="J284"/>
  <c r="J286"/>
  <c r="BE286"/>
  <c r="J65"/>
  <c r="J64"/>
  <c r="BI283"/>
  <c r="BH283"/>
  <c r="BG283"/>
  <c r="BF283"/>
  <c r="T283"/>
  <c r="T282"/>
  <c r="R283"/>
  <c r="R282"/>
  <c r="P283"/>
  <c r="P282"/>
  <c r="BK283"/>
  <c r="BK282"/>
  <c r="J282"/>
  <c r="J283"/>
  <c r="BE283"/>
  <c r="J63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2"/>
  <c r="BH272"/>
  <c r="BG272"/>
  <c r="BF272"/>
  <c r="T272"/>
  <c r="T271"/>
  <c r="R272"/>
  <c r="R271"/>
  <c r="P272"/>
  <c r="P271"/>
  <c r="BK272"/>
  <c r="BK271"/>
  <c r="J271"/>
  <c r="J272"/>
  <c r="BE272"/>
  <c r="J62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65"/>
  <c r="BH165"/>
  <c r="BG165"/>
  <c r="BF165"/>
  <c r="T165"/>
  <c r="R165"/>
  <c r="P165"/>
  <c r="BK165"/>
  <c r="J165"/>
  <c r="BE165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0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59"/>
  <c r="BI112"/>
  <c r="BH112"/>
  <c r="BG112"/>
  <c r="BF112"/>
  <c r="T112"/>
  <c r="R112"/>
  <c r="P112"/>
  <c r="BK112"/>
  <c r="J112"/>
  <c r="BE112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F34"/>
  <c i="1" r="BD52"/>
  <c i="2" r="BH101"/>
  <c r="F33"/>
  <c i="1" r="BC52"/>
  <c i="2" r="BG101"/>
  <c r="F32"/>
  <c i="1" r="BB52"/>
  <c i="2" r="BF101"/>
  <c r="J31"/>
  <c i="1" r="AW52"/>
  <c i="2" r="F31"/>
  <c i="1" r="BA52"/>
  <c i="2" r="T101"/>
  <c r="T100"/>
  <c r="T99"/>
  <c r="T98"/>
  <c r="R101"/>
  <c r="R100"/>
  <c r="R99"/>
  <c r="R98"/>
  <c r="P101"/>
  <c r="P100"/>
  <c r="P99"/>
  <c r="P98"/>
  <c i="1" r="AU52"/>
  <c i="2" r="BK101"/>
  <c r="BK100"/>
  <c r="J100"/>
  <c r="BK99"/>
  <c r="J99"/>
  <c r="BK98"/>
  <c r="J98"/>
  <c r="J56"/>
  <c r="J27"/>
  <c i="1" r="AG52"/>
  <c i="2" r="J101"/>
  <c r="BE101"/>
  <c r="J30"/>
  <c i="1" r="AV52"/>
  <c i="2" r="F30"/>
  <c i="1" r="AZ52"/>
  <c i="2" r="J58"/>
  <c r="J57"/>
  <c r="J94"/>
  <c r="F92"/>
  <c r="E90"/>
  <c r="J51"/>
  <c r="F49"/>
  <c r="E47"/>
  <c r="J36"/>
  <c r="J18"/>
  <c r="E18"/>
  <c r="F95"/>
  <c r="F52"/>
  <c r="J17"/>
  <c r="J15"/>
  <c r="E15"/>
  <c r="F94"/>
  <c r="F51"/>
  <c r="J14"/>
  <c r="J12"/>
  <c r="J92"/>
  <c r="J49"/>
  <c r="E7"/>
  <c r="E88"/>
  <c r="E45"/>
  <c i="1" r="BD54"/>
  <c r="BC54"/>
  <c r="BB54"/>
  <c r="BA54"/>
  <c r="AZ54"/>
  <c r="AY54"/>
  <c r="AX54"/>
  <c r="AW54"/>
  <c r="AV54"/>
  <c r="AU54"/>
  <c r="AT54"/>
  <c r="AS54"/>
  <c r="AG54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<sst xmlns="http://schemas.openxmlformats.org/spreadsheetml/2006/main">
  <si>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</si>
  <si>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</si>
  <si>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</si>
  <si>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</si>
  <si>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</si>
  <si>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</si>
  <si>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</si>
  <si>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{48ea96ed-fd32-4275-9802-0ee755b905e2}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</si>
  <si>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</si>
  <si>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</si>
  <si>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</si>
  <si>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</si>
  <si>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</si>
  <si>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</si>
  <si>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</si>
  <si>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</si>
  <si>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29-2018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</si>
  <si>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</si>
  <si>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</si>
  <si>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rozvodů zdravotechniky a oprava sociálních zařízení, v objektu V Zálomu 1,Ostrava-Zábřeh</t>
  </si>
  <si>
    <t>KSO:</t>
  </si>
  <si>
    <t/>
  </si>
  <si>
    <t>CC-CZ:</t>
  </si>
  <si>
    <t>Místo:</t>
  </si>
  <si>
    <t xml:space="preserve"> </t>
  </si>
  <si>
    <t>Datum:</t>
  </si>
  <si>
    <t>27. 4. 2018</t>
  </si>
  <si>
    <t>Zadavatel:</t>
  </si>
  <si>
    <t>IČ:</t>
  </si>
  <si>
    <t>DIČ:</t>
  </si>
  <si>
    <t>Uchazeč:</t>
  </si>
  <si>
    <t>Vyplň údaj</t>
  </si>
  <si>
    <t>Projektant:</t>
  </si>
  <si>
    <t>DK projekt s.r.o.,Bohumínská 94, 712 00 Ostrava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</si>
  <si>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</si>
  <si>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</si>
  <si>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</si>
  <si>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</si>
  <si>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</si>
  <si>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</si>
  <si>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</si>
  <si>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</si>
  <si>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</si>
  <si>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</si>
  <si>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</si>
  <si>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</si>
  <si>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</si>
  <si>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</si>
  <si>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</si>
  <si>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</si>
  <si>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</si>
  <si>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</si>
  <si>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</si>
  <si>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</si>
  <si>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</si>
  <si>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</si>
  <si>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</si>
  <si>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</si>
  <si>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</si>
  <si>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</si>
  <si>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</si>
  <si>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</si>
  <si>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</si>
  <si>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</si>
  <si>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</si>
  <si>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</si>
  <si>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</si>
  <si>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</si>
  <si>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</si>
  <si>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</si>
  <si>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</si>
  <si>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</si>
  <si>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</si>
  <si>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</si>
  <si>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</si>
  <si>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29a</t>
  </si>
  <si>
    <t>Stavební část</t>
  </si>
  <si>
    <t>STA</t>
  </si>
  <si>
    <t>1</t>
  </si>
  <si>
    <t>{74a0192c-5786-44e5-9298-d7f5327358e1}</t>
  </si>
  <si>
    <t>2</t>
  </si>
  <si>
    <t>29b</t>
  </si>
  <si>
    <t>Zdravotechnika</t>
  </si>
  <si>
    <t>{9d379c8c-3c74-499f-b12c-aeb3510c81d3}</t>
  </si>
  <si>
    <t>29c</t>
  </si>
  <si>
    <t>Elektrotechnika</t>
  </si>
  <si>
    <t>{21a4db70-01d4-4a56-8843-dfd4761f6043}</t>
  </si>
  <si>
    <t>29c1</t>
  </si>
  <si>
    <t>Elektrotechnika - část KA-A, S1-Z</t>
  </si>
  <si>
    <t>Soupis</t>
  </si>
  <si>
    <t>{a8db152e-14a4-49a6-8453-46ef181ec330}</t>
  </si>
  <si>
    <t>29c2</t>
  </si>
  <si>
    <t>Elektrotechnika - část TD-1, UO-21, K1-A</t>
  </si>
  <si>
    <t>{ec8fd6d1-c868-4b9c-a6a4-00d4388736e5}</t>
  </si>
  <si>
    <t>29c3</t>
  </si>
  <si>
    <t>Elektrotechnika - část ŠM-1</t>
  </si>
  <si>
    <t>{19c1a7bb-56a5-4100-bfb8-2f3bc5a283ed}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</si>
  <si>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</si>
  <si>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</si>
  <si>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</si>
  <si>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</si>
  <si>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</si>
  <si>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</si>
  <si>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</si>
  <si>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29a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</si>
  <si>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</si>
  <si>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</si>
  <si>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</si>
  <si>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</si>
  <si>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</si>
  <si>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</si>
  <si>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</si>
  <si>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</si>
  <si>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</si>
  <si>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</si>
  <si>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</si>
  <si>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</si>
  <si>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</si>
  <si>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</si>
  <si>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</si>
  <si>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</si>
  <si>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</si>
  <si>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</si>
  <si>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</si>
  <si>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</si>
  <si>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</si>
  <si>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</si>
  <si>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</si>
  <si>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</si>
  <si>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</si>
  <si>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</si>
  <si>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</si>
  <si>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</si>
  <si>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</si>
  <si>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</si>
  <si>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</si>
  <si>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</si>
  <si>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</si>
  <si>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</si>
  <si>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</si>
  <si>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</si>
  <si>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</si>
  <si>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</si>
  <si>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</si>
  <si>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</si>
  <si>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</si>
  <si>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</si>
  <si>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</si>
  <si>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</si>
  <si>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</si>
  <si>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</si>
  <si>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</si>
  <si>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342241165</t>
  </si>
  <si>
    <t>Přizdívka ostění dveří z cihel plných dl 290 mm na MC tl 65 mm</t>
  </si>
  <si>
    <t>m2</t>
  </si>
  <si>
    <t>CS ÚRS 2018 01</t>
  </si>
  <si>
    <t>4</t>
  </si>
  <si>
    <t>424295500</t>
  </si>
  <si>
    <t>VV</t>
  </si>
  <si>
    <t>2,05*0,10</t>
  </si>
  <si>
    <t>342241166</t>
  </si>
  <si>
    <t>Přizdívka ostění dveří z cihel plvých dl 290 mm na MC tl 140 mm</t>
  </si>
  <si>
    <t>-294662599</t>
  </si>
  <si>
    <t>342272245</t>
  </si>
  <si>
    <t>Příčky z pórobetonových tvárnic hladkých na tenké maltové lože objemová hmotnost do 500 kg/m3, tloušťka příčky 150 mm</t>
  </si>
  <si>
    <t>-380174757</t>
  </si>
  <si>
    <t>3,80+2,35*2,20</t>
  </si>
  <si>
    <t>342291131</t>
  </si>
  <si>
    <t xml:space="preserve">Ukotvení příček  plochými kotvami, do konstrukce betonové</t>
  </si>
  <si>
    <t>m</t>
  </si>
  <si>
    <t>1689517483</t>
  </si>
  <si>
    <t>2,20*2</t>
  </si>
  <si>
    <t>ukotvení přizdívek ostění:</t>
  </si>
  <si>
    <t>2,05*2</t>
  </si>
  <si>
    <t>Součet</t>
  </si>
  <si>
    <t>5</t>
  </si>
  <si>
    <t>346272236</t>
  </si>
  <si>
    <t>Přizdívky z pórobetonových tvárnic objemová hmotnost do 500 kg/m3, na tenké maltové lože, tloušťka přizdívky 100 mm</t>
  </si>
  <si>
    <t>303506296</t>
  </si>
  <si>
    <t xml:space="preserve">2,125*2,20      " TD-1, 2.NP</t>
  </si>
  <si>
    <t>přizívky ostění dveří:</t>
  </si>
  <si>
    <t>Vodorovné konstrukce</t>
  </si>
  <si>
    <t>6</t>
  </si>
  <si>
    <t>411121221</t>
  </si>
  <si>
    <t>Montáž prefabrikovaných ŽB stropů ze stropních desek dl do 900 mm ( kanálek v podlaze)</t>
  </si>
  <si>
    <t>kus</t>
  </si>
  <si>
    <t>1651966386</t>
  </si>
  <si>
    <t>7</t>
  </si>
  <si>
    <t>M</t>
  </si>
  <si>
    <t>59341208</t>
  </si>
  <si>
    <t>deska stropní plná PZD 590x290x65mm</t>
  </si>
  <si>
    <t>8</t>
  </si>
  <si>
    <t>1961246603</t>
  </si>
  <si>
    <t>Úpravy povrchů, podlahy a osazování výplní</t>
  </si>
  <si>
    <t>611315222</t>
  </si>
  <si>
    <t>Vápenná omítka jednotlivých malých ploch štuková na stropech, plochy jednotlivě přes 0,09 do 0,25 m2</t>
  </si>
  <si>
    <t>-1081290988</t>
  </si>
  <si>
    <t>9</t>
  </si>
  <si>
    <t>612321121</t>
  </si>
  <si>
    <t xml:space="preserve">Omítka vápenocementová vnitřních ploch  nanášená ručně jednovrstvá, tloušťky do 10 mm hladká svislých konstrukcí stěn</t>
  </si>
  <si>
    <t>1561365004</t>
  </si>
  <si>
    <t>10</t>
  </si>
  <si>
    <t>612325202</t>
  </si>
  <si>
    <t>Vápenocementová omítka jednotlivých malých ploch hrubá na stěnách, plochy jednotlivě přes 0,09 do 0,25 m2</t>
  </si>
  <si>
    <t>2045397283</t>
  </si>
  <si>
    <t>11</t>
  </si>
  <si>
    <t>619991001</t>
  </si>
  <si>
    <t xml:space="preserve">Zakrytí vnitřních ploch před znečištěním  včetně pozdějšího odkrytí podlah fólií přilepenou lepící páskou</t>
  </si>
  <si>
    <t>-1482733580</t>
  </si>
  <si>
    <t>12</t>
  </si>
  <si>
    <t>619995001</t>
  </si>
  <si>
    <t xml:space="preserve">Začištění omítek (s dodáním hmot)  kolem oken, dveří, podlah, obkladů apod.</t>
  </si>
  <si>
    <t>-351446798</t>
  </si>
  <si>
    <t>22,52+46,6+223,1</t>
  </si>
  <si>
    <t>4,60*2</t>
  </si>
  <si>
    <t>4,70*7</t>
  </si>
  <si>
    <t>4,80*3</t>
  </si>
  <si>
    <t>(25,00+3,20)*2</t>
  </si>
  <si>
    <t>(5,00+4,50)*2</t>
  </si>
  <si>
    <t>(38,00+3,20)*2</t>
  </si>
  <si>
    <t>(34,00+3,20)*2</t>
  </si>
  <si>
    <t>13</t>
  </si>
  <si>
    <t>632450124</t>
  </si>
  <si>
    <t xml:space="preserve">Potěr cementový vyrovnávací ze suchých směsí  v pásu o průměrné (střední) tl. přes 40 do 50 mm</t>
  </si>
  <si>
    <t>-2106658638</t>
  </si>
  <si>
    <t>4,50*0,60</t>
  </si>
  <si>
    <t>4,25*0,50</t>
  </si>
  <si>
    <t>2,50*0,30</t>
  </si>
  <si>
    <t>3,00*0,50</t>
  </si>
  <si>
    <t>14</t>
  </si>
  <si>
    <t>632450134</t>
  </si>
  <si>
    <t xml:space="preserve">Potěr cementový vyrovnávací ze suchých směsí  v ploše o průměrné (střední) tl. přes 40 do 50 mm</t>
  </si>
  <si>
    <t>1505178380</t>
  </si>
  <si>
    <t>4,00*1,80</t>
  </si>
  <si>
    <t>2,00*2,00</t>
  </si>
  <si>
    <t>632902111</t>
  </si>
  <si>
    <t xml:space="preserve">Příprava zatvrdlého povrchu betonových mazanin  pro cementový potěr cementovým mlékem</t>
  </si>
  <si>
    <t>1905457579</t>
  </si>
  <si>
    <t>16</t>
  </si>
  <si>
    <t>642944121</t>
  </si>
  <si>
    <t xml:space="preserve">Osazení ocelových dveřních zárubní lisovaných nebo z úhelníků dodatečně  s vybetonováním prahu, plochy do 2,5 m2</t>
  </si>
  <si>
    <t>738037014</t>
  </si>
  <si>
    <t>17</t>
  </si>
  <si>
    <t>55331100</t>
  </si>
  <si>
    <t>zárubeň ocelová pro běžné zdění hranatý profil 95 600 L/P</t>
  </si>
  <si>
    <t>535585265</t>
  </si>
  <si>
    <t>18</t>
  </si>
  <si>
    <t>55331102</t>
  </si>
  <si>
    <t>zárubeň ocelová pro běžné zdění hranatý profil 95 700 L/P</t>
  </si>
  <si>
    <t>197004897</t>
  </si>
  <si>
    <t>19</t>
  </si>
  <si>
    <t>55331220</t>
  </si>
  <si>
    <t>zárubeň ocelová pro běžné zdění hranatý profil s drážkou 160 700 L/P</t>
  </si>
  <si>
    <t>-715928023</t>
  </si>
  <si>
    <t>20</t>
  </si>
  <si>
    <t>55331222</t>
  </si>
  <si>
    <t>zárubeň ocelová pro běžné zdění hranatý profil s drážkou 160 800 L/P</t>
  </si>
  <si>
    <t>-879129556</t>
  </si>
  <si>
    <t>Ostatní konstrukce a práce, bourání</t>
  </si>
  <si>
    <t>943211111</t>
  </si>
  <si>
    <t xml:space="preserve">Montáž lešení prostorového rámového lehkého pracovního s podlahami  s provozním zatížením tř. 3 do 200 kg/m2, výšky do 10 m</t>
  </si>
  <si>
    <t>m3</t>
  </si>
  <si>
    <t>1170532142</t>
  </si>
  <si>
    <t>678,5*1,50</t>
  </si>
  <si>
    <t>22</t>
  </si>
  <si>
    <t>943211211</t>
  </si>
  <si>
    <t xml:space="preserve">Montáž lešení prostorového rámového lehkého pracovního s podlahami  Příplatek za první a každý další den použití lešení k ceně -1111</t>
  </si>
  <si>
    <t>-786909389</t>
  </si>
  <si>
    <t>1017,75*30</t>
  </si>
  <si>
    <t>23</t>
  </si>
  <si>
    <t>943211811</t>
  </si>
  <si>
    <t xml:space="preserve">Demontáž lešení prostorového rámového lehkého pracovního s podlahami  s provozním zatížením tř. 3 do 200 kg/m2, výšky do 10 m</t>
  </si>
  <si>
    <t>142370408</t>
  </si>
  <si>
    <t>24</t>
  </si>
  <si>
    <t>952901111</t>
  </si>
  <si>
    <t xml:space="preserve">Vyčištění budov nebo objektů před předáním do užívání  budov bytové nebo občanské výstavby, světlé výšky podlaží do 4 m</t>
  </si>
  <si>
    <t>1531121013</t>
  </si>
  <si>
    <t>11,10*10,00*2</t>
  </si>
  <si>
    <t>11,10*12,30*2</t>
  </si>
  <si>
    <t>15,90*10,00*2</t>
  </si>
  <si>
    <t>31,50*3,50</t>
  </si>
  <si>
    <t>37,50*18,50*2</t>
  </si>
  <si>
    <t>37,50*3,60*2</t>
  </si>
  <si>
    <t>25</t>
  </si>
  <si>
    <t>962031132</t>
  </si>
  <si>
    <t xml:space="preserve">Bourání příček z cihel, tvárnic nebo příčkovek  z cihel pálených, plných nebo dutých na maltu vápennou nebo vápenocementovou, tl. do 100 mm</t>
  </si>
  <si>
    <t>-2037476380</t>
  </si>
  <si>
    <t xml:space="preserve">TD-1    2.NP</t>
  </si>
  <si>
    <t>4,00*2,00</t>
  </si>
  <si>
    <t>1,70*2,00*2</t>
  </si>
  <si>
    <t>(2,34+0,25)*2*1,50</t>
  </si>
  <si>
    <t>1,90*0,15*4</t>
  </si>
  <si>
    <t xml:space="preserve">KA-A     1.NP</t>
  </si>
  <si>
    <t xml:space="preserve">0,80*0,30*2            "obezdívka sprch. vaničky</t>
  </si>
  <si>
    <t>26</t>
  </si>
  <si>
    <t>962031133</t>
  </si>
  <si>
    <t xml:space="preserve">Bourání příček z cihel, tvárnic nebo příčkovek  z cihel pálených, plných nebo dutých na maltu vápennou nebo vápenocementovou, tl. do 150 mm</t>
  </si>
  <si>
    <t>1610880392</t>
  </si>
  <si>
    <t>KA-A</t>
  </si>
  <si>
    <t>(2,70+0,45)*2*1,55</t>
  </si>
  <si>
    <t>0,45*4*1,725</t>
  </si>
  <si>
    <t>27</t>
  </si>
  <si>
    <t>962051115</t>
  </si>
  <si>
    <t xml:space="preserve">Bourání příček železobetonových  tloušťky do 100 mm</t>
  </si>
  <si>
    <t>1479979698</t>
  </si>
  <si>
    <t>zvětšení dveřních otvorů:</t>
  </si>
  <si>
    <t>2,05*0,10*4</t>
  </si>
  <si>
    <t>28</t>
  </si>
  <si>
    <t>962051116</t>
  </si>
  <si>
    <t xml:space="preserve">Bourání příček železobetonových  tloušťky do 150 mm</t>
  </si>
  <si>
    <t>-1447544112</t>
  </si>
  <si>
    <t>zvětšení dveř. otvorů:</t>
  </si>
  <si>
    <t>2,05*0,10*3</t>
  </si>
  <si>
    <t>29</t>
  </si>
  <si>
    <t>963015111</t>
  </si>
  <si>
    <t xml:space="preserve">Demontáž prefabrikovaných krycích desek kanálů, šachet nebo žump  hmotnosti do 0,06 t</t>
  </si>
  <si>
    <t>-776733332</t>
  </si>
  <si>
    <t>30</t>
  </si>
  <si>
    <t>968072455</t>
  </si>
  <si>
    <t xml:space="preserve">Vybourání kovových rámů oken s křídly, dveřních zárubní, vrat, stěn, ostění nebo obkladů  dveřních zárubní, plochy do 2 m2</t>
  </si>
  <si>
    <t>1370845777</t>
  </si>
  <si>
    <t>TD-1</t>
  </si>
  <si>
    <t>0,60*1,97*4</t>
  </si>
  <si>
    <t>0,80*1,97*2</t>
  </si>
  <si>
    <t xml:space="preserve">S1-Z </t>
  </si>
  <si>
    <t>0,60*1,97*2</t>
  </si>
  <si>
    <t>0,60*1,97*5</t>
  </si>
  <si>
    <t>0,80*1,97*1</t>
  </si>
  <si>
    <t>31</t>
  </si>
  <si>
    <t>976085411</t>
  </si>
  <si>
    <t xml:space="preserve">Vybourání drobných zámečnických a jiných konstrukcí  kanalizačních rámů litinových, z rýhovaného plechu nebo betonových včetně poklopů nebo mříží, plochy přes 0,60 m2</t>
  </si>
  <si>
    <t>-1930926212</t>
  </si>
  <si>
    <t>32</t>
  </si>
  <si>
    <t>977211111</t>
  </si>
  <si>
    <t>Řezání železobetonových konstrukcí stěnovou pilou do průměru řezané výztuže 16 mm hloubka řezu do 200 mm</t>
  </si>
  <si>
    <t>-1331028874</t>
  </si>
  <si>
    <t>zvětšení dveřních otvorů</t>
  </si>
  <si>
    <t>2,00*7</t>
  </si>
  <si>
    <t>33</t>
  </si>
  <si>
    <t>977211191</t>
  </si>
  <si>
    <t>Řezání železobetonových konstrukcí stěnovou pilou do průměru řezané výztuže 16 mm Příplatek k cenám za práci ve stísněném prostoru</t>
  </si>
  <si>
    <t>338795916</t>
  </si>
  <si>
    <t>34</t>
  </si>
  <si>
    <t>978059541</t>
  </si>
  <si>
    <t xml:space="preserve">Odsekání obkladů  stěn včetně otlučení podkladní omítky až na zdivo z obkládaček vnitřních, z jakýchkoliv materiálů, plochy přes 1 m2</t>
  </si>
  <si>
    <t>778488636</t>
  </si>
  <si>
    <t xml:space="preserve">KA-A   1.NP</t>
  </si>
  <si>
    <t xml:space="preserve">(3,35+2,67)*2*2,00               "1.01</t>
  </si>
  <si>
    <t xml:space="preserve">(3,35+1,60)*2*2,00               "1.02</t>
  </si>
  <si>
    <t>(1,00*2+0,24)*2,00</t>
  </si>
  <si>
    <t xml:space="preserve">(3,35+1,35)*2*2,00               "1.03</t>
  </si>
  <si>
    <t>0,60*2*2,00</t>
  </si>
  <si>
    <t xml:space="preserve">(1,44+1,665)*2*2,00             "1.04</t>
  </si>
  <si>
    <t>(2,71+2,00)*2*2,00</t>
  </si>
  <si>
    <t>odpočet:</t>
  </si>
  <si>
    <t>-0,80*1,97*2</t>
  </si>
  <si>
    <t>-0,60*1,97*7</t>
  </si>
  <si>
    <t>-1,20*2,00</t>
  </si>
  <si>
    <t xml:space="preserve">KA-A   2.NP</t>
  </si>
  <si>
    <t>(2,70+0,45)*2*1,50</t>
  </si>
  <si>
    <t>2,70*0,45</t>
  </si>
  <si>
    <t>Mezisoučet - KA-A</t>
  </si>
  <si>
    <t xml:space="preserve">S1-Z      1.NP</t>
  </si>
  <si>
    <t>(1,40+2,78)*2*2,00</t>
  </si>
  <si>
    <t xml:space="preserve">S1-Z       2.NP</t>
  </si>
  <si>
    <t xml:space="preserve">(1,76+1,72)*2*2,00             "2.01</t>
  </si>
  <si>
    <t>(1,01+0,80)*1,60</t>
  </si>
  <si>
    <t xml:space="preserve">(0,93+1,90)*2*2,00             "2.02</t>
  </si>
  <si>
    <t xml:space="preserve">(0,885+1,90)*2*2,00           "2.03</t>
  </si>
  <si>
    <t xml:space="preserve">(1,62+1,32)*2*2,00             "2.04</t>
  </si>
  <si>
    <t>-0,60*1,97*3</t>
  </si>
  <si>
    <t xml:space="preserve">Mezisoučet  - S1-Z</t>
  </si>
  <si>
    <t xml:space="preserve">UO-21    1.NP</t>
  </si>
  <si>
    <t xml:space="preserve">(7,12+5,60+5,52)*2,00         "1.01</t>
  </si>
  <si>
    <t>-0,80*2,00</t>
  </si>
  <si>
    <t>UO 21 - ostatní prostory -1.NP</t>
  </si>
  <si>
    <t>(1,60+0,35)*1,60</t>
  </si>
  <si>
    <t>(0,60+0,85+0,55)*1,60</t>
  </si>
  <si>
    <t>(0,60+1,10+0,55)*1,60</t>
  </si>
  <si>
    <t>(0,20+0,90+0,60)*1,60</t>
  </si>
  <si>
    <t>(0,35+0,50+0,80+0,20)*1,60</t>
  </si>
  <si>
    <t>(1,75+0,25)*1,60</t>
  </si>
  <si>
    <t>(0,40+0,35+0,90+0,30)*1,60</t>
  </si>
  <si>
    <t>ost.prostory - 2.NP</t>
  </si>
  <si>
    <t>(0,80+0,20+0,20)*1,60</t>
  </si>
  <si>
    <t>(1,50+0,35)*1,60</t>
  </si>
  <si>
    <t>(0,60+0,80+0,30)*1,60</t>
  </si>
  <si>
    <t>(0,60+1,10+0,35)*1,60</t>
  </si>
  <si>
    <t>(0,20+0,90+1,50)*1,60</t>
  </si>
  <si>
    <t xml:space="preserve">Mezisoučet   - UO-21</t>
  </si>
  <si>
    <t xml:space="preserve">TD-1      1.NP</t>
  </si>
  <si>
    <t xml:space="preserve">(0,875+1,63)*2*2,00          "1.01</t>
  </si>
  <si>
    <t xml:space="preserve">(0,875+1,63)*2*2,00          "1.04</t>
  </si>
  <si>
    <t xml:space="preserve">(0,925+1,63)*2*2,00          "1.02</t>
  </si>
  <si>
    <t xml:space="preserve">(0,925+1,63)*2*2,00          "1.03</t>
  </si>
  <si>
    <t xml:space="preserve">2,00*1,50                               "1.05</t>
  </si>
  <si>
    <t xml:space="preserve">TD-1      2.NP</t>
  </si>
  <si>
    <t xml:space="preserve">(7,82+4,90)*2*2,00              "2.01</t>
  </si>
  <si>
    <t>(4,00*2+1,75*4)*2,00</t>
  </si>
  <si>
    <t>-0,60*1,97*6</t>
  </si>
  <si>
    <t>-3,60*2,00</t>
  </si>
  <si>
    <t>TD-1 - ostatní prostory - 1.NP</t>
  </si>
  <si>
    <t>(1,70+0,35)*1,60</t>
  </si>
  <si>
    <t>(1,50+0,45)*1,60</t>
  </si>
  <si>
    <t>(1,50+1,40)*1,60</t>
  </si>
  <si>
    <t>(0,25+0,60+0,95)*1,60</t>
  </si>
  <si>
    <t>(0,35+1,55+0,60)*1,60</t>
  </si>
  <si>
    <t>Mezisoučet - TD-1</t>
  </si>
  <si>
    <t>997</t>
  </si>
  <si>
    <t>Přesun sutě</t>
  </si>
  <si>
    <t>35</t>
  </si>
  <si>
    <t>997013152</t>
  </si>
  <si>
    <t xml:space="preserve">Vnitrostaveništní doprava suti a vybouraných hmot  vodorovně do 50 m svisle s omezením mechanizace pro budovy a haly výšky přes 6 do 9 m</t>
  </si>
  <si>
    <t>t</t>
  </si>
  <si>
    <t>-1995871054</t>
  </si>
  <si>
    <t>36</t>
  </si>
  <si>
    <t>997013311</t>
  </si>
  <si>
    <t>Doprava suti shozem montáž a demontáž shozu výšky do 10 m</t>
  </si>
  <si>
    <t>2132005377</t>
  </si>
  <si>
    <t>6,00*4</t>
  </si>
  <si>
    <t>37</t>
  </si>
  <si>
    <t>997013321</t>
  </si>
  <si>
    <t>Doprava suti shozem montáž a demontáž shozu výšky Příplatek za první a každý další den použití shozu k ceně -3311</t>
  </si>
  <si>
    <t>-249652972</t>
  </si>
  <si>
    <t>24,00*20</t>
  </si>
  <si>
    <t>38</t>
  </si>
  <si>
    <t>997013501</t>
  </si>
  <si>
    <t xml:space="preserve">Odvoz suti a vybouraných hmot na skládku nebo meziskládku  se složením, na vzdálenost do 1 km</t>
  </si>
  <si>
    <t>-867283975</t>
  </si>
  <si>
    <t>39</t>
  </si>
  <si>
    <t>997013509</t>
  </si>
  <si>
    <t xml:space="preserve">Odvoz suti a vybouraných hmot na skládku nebo meziskládku  se složením, na vzdálenost Příplatek k ceně za každý další i započatý 1 km přes 1 km</t>
  </si>
  <si>
    <t>-1873594244</t>
  </si>
  <si>
    <t>40</t>
  </si>
  <si>
    <t>997013803</t>
  </si>
  <si>
    <t>Poplatek za uložení stavebního odpadu na skládce (skládkovné) cihelného zatříděného do Katalogu odpadů pod kódem 170 102</t>
  </si>
  <si>
    <t>-1534433026</t>
  </si>
  <si>
    <t>41</t>
  </si>
  <si>
    <t>997013807</t>
  </si>
  <si>
    <t>Poplatek za uložení stavebního odpadu na skládce (skládkovné) z tašek a keramických výrobků zatříděného do Katalogu odpadů pod kódem 170 103</t>
  </si>
  <si>
    <t>534446591</t>
  </si>
  <si>
    <t>42</t>
  </si>
  <si>
    <t>997013813</t>
  </si>
  <si>
    <t>Poplatek za uložení stavebního odpadu na skládce (skládkovné) z plastických hmot zatříděného do Katalogu odpadů pod kódem 170 203</t>
  </si>
  <si>
    <t>1524469996</t>
  </si>
  <si>
    <t>998</t>
  </si>
  <si>
    <t>Přesun hmot</t>
  </si>
  <si>
    <t>43</t>
  </si>
  <si>
    <t>998018002</t>
  </si>
  <si>
    <t xml:space="preserve">Přesun hmot pro budovy občanské výstavby, bydlení, výrobu a služby  ruční - bez užití mechanizace vodorovná dopravní vzdálenost do 100 m pro budovy s jakoukoliv nosnou konstrukcí výšky přes 6 do 12 m</t>
  </si>
  <si>
    <t>-944849772</t>
  </si>
  <si>
    <t>PSV</t>
  </si>
  <si>
    <t>Práce a dodávky PSV</t>
  </si>
  <si>
    <t>711</t>
  </si>
  <si>
    <t>Izolace proti vodě, vlhkosti a plynům</t>
  </si>
  <si>
    <t>44</t>
  </si>
  <si>
    <t>711413111</t>
  </si>
  <si>
    <t>Izolace proti povrchové a podpovrchové vodě natěradly a tmely za studena na ploše vodorovné V těsnicí hmotou dvousložkovou bitumenovou</t>
  </si>
  <si>
    <t>-1906098100</t>
  </si>
  <si>
    <t>P</t>
  </si>
  <si>
    <t>Poznámka k položce:
Pod dlažby ve sprchách</t>
  </si>
  <si>
    <t xml:space="preserve">36,00           " 2.01</t>
  </si>
  <si>
    <t>S1-Z</t>
  </si>
  <si>
    <t xml:space="preserve">1,70              "2.03</t>
  </si>
  <si>
    <t>45</t>
  </si>
  <si>
    <t>711413121</t>
  </si>
  <si>
    <t>Izolace proti povrchové a podpovrchové vodě natěradly a tmely za studena na ploše svislé S těsnicí hmotou dvousložkovou bitumenovou</t>
  </si>
  <si>
    <t>1826144910</t>
  </si>
  <si>
    <t>Poznámka k položce:
Pod obklady ve sprchách</t>
  </si>
  <si>
    <t xml:space="preserve">(1,025*2+3,80)*2*2,00      "2.01</t>
  </si>
  <si>
    <t>3,80*0,20*4</t>
  </si>
  <si>
    <t xml:space="preserve">(1,30*2+0,885)*2,00           "2.03</t>
  </si>
  <si>
    <t xml:space="preserve">KA-A </t>
  </si>
  <si>
    <t xml:space="preserve">0,90*2*2,00                           "1.02</t>
  </si>
  <si>
    <t>46</t>
  </si>
  <si>
    <t>998711102</t>
  </si>
  <si>
    <t xml:space="preserve">Přesun hmot pro izolace proti vodě, vlhkosti a plynům  stanovený z hmotnosti přesunovaného materiálu vodorovná dopravní vzdálenost do 50 m v objektech výšky přes 6 do 12 m</t>
  </si>
  <si>
    <t>-1481649685</t>
  </si>
  <si>
    <t>47</t>
  </si>
  <si>
    <t>998711181</t>
  </si>
  <si>
    <t xml:space="preserve">Přesun hmot pro izolace proti vodě, vlhkosti a plynům  stanovený z hmotnosti přesunovaného materiálu Příplatek k cenám za přesun prováděný bez použití mechanizace pro jakoukoliv výšku objektu</t>
  </si>
  <si>
    <t>816086064</t>
  </si>
  <si>
    <t>735</t>
  </si>
  <si>
    <t>Ústřední vytápění - otopná tělesa</t>
  </si>
  <si>
    <t>48</t>
  </si>
  <si>
    <t>735111810</t>
  </si>
  <si>
    <t xml:space="preserve">Demontáž otopných těles litinových  článkových</t>
  </si>
  <si>
    <t>1352802990</t>
  </si>
  <si>
    <t>2x 23 čl. 500/160</t>
  </si>
  <si>
    <t>0,290*23*2</t>
  </si>
  <si>
    <t>1x 10 čl. 500/160</t>
  </si>
  <si>
    <t>0,290*10</t>
  </si>
  <si>
    <t>1x 4 čl. 500/160</t>
  </si>
  <si>
    <t>0,290*4</t>
  </si>
  <si>
    <t>1x 4 čl. 900/160</t>
  </si>
  <si>
    <t>0,440*4</t>
  </si>
  <si>
    <t>49</t>
  </si>
  <si>
    <t>735119140</t>
  </si>
  <si>
    <t>Zpětná montáž otopného tělesa litinového článkového</t>
  </si>
  <si>
    <t>1562673223</t>
  </si>
  <si>
    <t>50</t>
  </si>
  <si>
    <t>735151453</t>
  </si>
  <si>
    <t>Otopná tělesa panelová dvoudesková PN 1,0 MPa, T do 110°C s jednou přídavnou přestupní plochou výšky tělesa 500 mm stavební délky / výkonu 600 mm / 670 W</t>
  </si>
  <si>
    <t>-2102012944</t>
  </si>
  <si>
    <t>51</t>
  </si>
  <si>
    <t>735191910</t>
  </si>
  <si>
    <t xml:space="preserve">Ostatní opravy otopných těles  napuštění vody do otopného systému včetně potrubí (bez kotle a ohříváků) otopných těles</t>
  </si>
  <si>
    <t>-1787423801</t>
  </si>
  <si>
    <t>52</t>
  </si>
  <si>
    <t>735494811</t>
  </si>
  <si>
    <t xml:space="preserve">Vypuštění vody z otopných soustav  bez kotlů, ohříváků, zásobníků a nádrží</t>
  </si>
  <si>
    <t>-1973916261</t>
  </si>
  <si>
    <t>53</t>
  </si>
  <si>
    <t>998735102</t>
  </si>
  <si>
    <t xml:space="preserve">Přesun hmot pro otopná tělesa  stanovený z hmotnosti přesunovaného materiálu vodorovná dopravní vzdálenost do 50 m v objektech výšky přes 6 do 12 m</t>
  </si>
  <si>
    <t>1404537870</t>
  </si>
  <si>
    <t>54</t>
  </si>
  <si>
    <t>998735181</t>
  </si>
  <si>
    <t xml:space="preserve">Přesun hmot pro otopná tělesa  stanovený z hmotnosti přesunovaného materiálu Příplatek k cenám za přesun prováděný bez použití mechanizace pro jakoukoliv výšku objektu</t>
  </si>
  <si>
    <t>1552658409</t>
  </si>
  <si>
    <t>751</t>
  </si>
  <si>
    <t>Vzduchotechnika</t>
  </si>
  <si>
    <t>55</t>
  </si>
  <si>
    <t>751398022</t>
  </si>
  <si>
    <t xml:space="preserve">Montáž ostatních zařízení  větrací mřížky stěnové, průřezu přes 0,04 do 0,100 m2</t>
  </si>
  <si>
    <t>-253304340</t>
  </si>
  <si>
    <t>56</t>
  </si>
  <si>
    <t>55341425.1</t>
  </si>
  <si>
    <t>mřížka větrací stěnová nerezová stěnová oboustranná 300 x 150 mm</t>
  </si>
  <si>
    <t>-1919405713</t>
  </si>
  <si>
    <t>57</t>
  </si>
  <si>
    <t>751398822</t>
  </si>
  <si>
    <t>Demontáž ostatních zařízení větrací mřížky stěnové, průřezu přes 0,04 do 0,100 m2</t>
  </si>
  <si>
    <t>1751894292</t>
  </si>
  <si>
    <t>58</t>
  </si>
  <si>
    <t>998751101</t>
  </si>
  <si>
    <t>Přesun hmot pro vzduchotechniku stanovený z hmotnosti přesunovaného materiálu vodorovná dopravní vzdálenost do 100 m v objektech výšky do 12 m</t>
  </si>
  <si>
    <t>-1212891565</t>
  </si>
  <si>
    <t>59</t>
  </si>
  <si>
    <t>998751181</t>
  </si>
  <si>
    <t>Přesun hmot pro vzduchotechniku stanovený z hmotnosti přesunovaného materiálu Příplatek k cenám za přesun prováděný bez použití mechanizace pro jakoukoliv výšku objektu</t>
  </si>
  <si>
    <t>1155426560</t>
  </si>
  <si>
    <t>763</t>
  </si>
  <si>
    <t>Konstrukce suché výstavby</t>
  </si>
  <si>
    <t>60</t>
  </si>
  <si>
    <t>763113341</t>
  </si>
  <si>
    <t xml:space="preserve">Příčka instalační ze sádrokartonových desek  s nosnou konstrukcí ze zdvojených ocelových profilů UW, CW s mezerou, CW profily navzájem spojeny páskem sádry dvojitě opláštěná deskami impregnovanými H2 tl. 2 x 12,5 mm, EI 60, příčka tl. 155 mm, profil 50 TI tl. 50 mm, Rw 52 dB</t>
  </si>
  <si>
    <t>-1761374533</t>
  </si>
  <si>
    <t xml:space="preserve">(0,875*1,20+0,875*0,15)*2               "TD-1  (1.NP -1.01, 1.04)</t>
  </si>
  <si>
    <t xml:space="preserve">0,93*1,20+0,93*0,15                            "S1-Z  (2.NP - 2.02)</t>
  </si>
  <si>
    <t xml:space="preserve">1,20*1,20+1,20*0,15*2                       "KA-A (1.NP - 1.03)</t>
  </si>
  <si>
    <t xml:space="preserve">1,665*1,20+1,665*0,15                                 " (1.NP - 1.04)</t>
  </si>
  <si>
    <t>61</t>
  </si>
  <si>
    <t>763431001</t>
  </si>
  <si>
    <t xml:space="preserve">Montáž podhledu minerálního  včetně zavěšeného roštu viditelného s panely vyjímatelnými, velikosti panelů do 0,36 m2</t>
  </si>
  <si>
    <t>1187688040</t>
  </si>
  <si>
    <t xml:space="preserve">118,00                             "UO-21 </t>
  </si>
  <si>
    <t xml:space="preserve">105,00                             "K1-A</t>
  </si>
  <si>
    <t xml:space="preserve">80,00                               "TD-1</t>
  </si>
  <si>
    <t>62</t>
  </si>
  <si>
    <t>59036320.1</t>
  </si>
  <si>
    <t>zavěšený rošt pro uložení kazet minerálního podhledu</t>
  </si>
  <si>
    <t>-1708790022</t>
  </si>
  <si>
    <t>Poznámka k položce:
položka obsahuje - okrajový profily, hlavní profily,příčné profily, závěsy, spojky a další spojovací a upevňovací materiál</t>
  </si>
  <si>
    <t>63</t>
  </si>
  <si>
    <t>59036511</t>
  </si>
  <si>
    <t xml:space="preserve">deska podhledová minerální rovná bílá strukturovaná mikroperforovaná  15x600x600mm</t>
  </si>
  <si>
    <t>-1753536895</t>
  </si>
  <si>
    <t>305,5*1,05 'Přepočtené koeficientem množství</t>
  </si>
  <si>
    <t>64</t>
  </si>
  <si>
    <t>998763302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</si>
  <si>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</si>
  <si>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-402349982</t>
  </si>
  <si>
    <t>65</t>
  </si>
  <si>
    <t>998763381</t>
  </si>
  <si>
    <t xml:space="preserve">Přesun hmot pro konstrukce montované z desek  sádrokartonových, sádrovláknitých, cementovláknitých nebo cementových Příplatek k cenám za přesun prováděný bez použití mechanizace pro jakoukoliv výšku objektu</t>
  </si>
  <si>
    <t>38171886</t>
  </si>
  <si>
    <t>766</t>
  </si>
  <si>
    <t>Konstrukce truhlářské</t>
  </si>
  <si>
    <t>66</t>
  </si>
  <si>
    <t>766121210</t>
  </si>
  <si>
    <t>Montáž stěn plných s dveřmi, vč. dopravy a manipulace</t>
  </si>
  <si>
    <t>32542310</t>
  </si>
  <si>
    <t>1,40*2,50</t>
  </si>
  <si>
    <t>67</t>
  </si>
  <si>
    <t>766121002</t>
  </si>
  <si>
    <t xml:space="preserve">pol.P2 - přepážka laminovaná s dveřmi otevíravými, vel.1400x2500 mm, dveře 700/1970 mm </t>
  </si>
  <si>
    <t>-1945181896</t>
  </si>
  <si>
    <t>Poznámka k položce:
Zástěna do WC z vysoce odolné dřevotřískové desky s oboustranným melaminovým potahem,
 do eloxovaných Al profilů, nerezové nožky, provedení pro uchycení do zdi.</t>
  </si>
  <si>
    <t>68</t>
  </si>
  <si>
    <t>766660001</t>
  </si>
  <si>
    <t xml:space="preserve">Montáž dveřních křídel dřevěných nebo plastových  otevíravých do ocelové zárubně povrchově upravených jednokřídlových, šířky do 800 mm</t>
  </si>
  <si>
    <t>-1382898287</t>
  </si>
  <si>
    <t>69</t>
  </si>
  <si>
    <t>61162771</t>
  </si>
  <si>
    <t>pol. T1 - dveře vnitřní hladké foliované plné 1křídlé 70x197cm, vč. závěsů, zámku a kování_x000d_
klika/klika</t>
  </si>
  <si>
    <t>416737340</t>
  </si>
  <si>
    <t>70</t>
  </si>
  <si>
    <t>61160326</t>
  </si>
  <si>
    <t>pol.T2 - dveře vnitřní hladké foliované plné 1křídlové vč mřížky Al, 80x197cm, vč. závěsů, zámku a kování klika/klika</t>
  </si>
  <si>
    <t>-389784910</t>
  </si>
  <si>
    <t>71</t>
  </si>
  <si>
    <t>61160325.1</t>
  </si>
  <si>
    <t xml:space="preserve">pol.T3 - dveře vnitřní hladké foliované plné, 1 křídlové, vč mřížky Al, 60x197cm_x000d_
             vč. zámku a závěsů, kování klasické klika/klika</t>
  </si>
  <si>
    <t>-2069160148</t>
  </si>
  <si>
    <t>72</t>
  </si>
  <si>
    <t>61160325</t>
  </si>
  <si>
    <t xml:space="preserve">pol.T4 -  dveře vnitřní hladké foliované plné, 1 křídlové, vč mřížky Al, 70x197cm_x000d_
             vč. zámku a závěsů, kování klasické klika/klika</t>
  </si>
  <si>
    <t>1479650702</t>
  </si>
  <si>
    <t>73</t>
  </si>
  <si>
    <t>61162934</t>
  </si>
  <si>
    <t>pol.T5 - dveře vnitřní hladké laminované plné 1křídlé 80x197cm,vč.závěsů, zámku a kování -klika/klika</t>
  </si>
  <si>
    <t>1817147771</t>
  </si>
  <si>
    <t>74</t>
  </si>
  <si>
    <t>766662811</t>
  </si>
  <si>
    <t xml:space="preserve">Demontáž dveřních konstrukcí  prahů dveří jednokřídlových</t>
  </si>
  <si>
    <t>2123202576</t>
  </si>
  <si>
    <t>75</t>
  </si>
  <si>
    <t>766695212</t>
  </si>
  <si>
    <t xml:space="preserve">Montáž ostatních truhlářských konstrukcí  prahů dveří jednokřídlových, šířky do 100 mm</t>
  </si>
  <si>
    <t>1579977315</t>
  </si>
  <si>
    <t>76</t>
  </si>
  <si>
    <t>61187356</t>
  </si>
  <si>
    <t>práh dveřní dřevěný bukový tl 2cm dl 62cm š 10cm</t>
  </si>
  <si>
    <t>-277291877</t>
  </si>
  <si>
    <t>77</t>
  </si>
  <si>
    <t>61187376</t>
  </si>
  <si>
    <t>práh dveřní dřevěný bukový tl 2cm dl 72cm š 10cm</t>
  </si>
  <si>
    <t>1255463012</t>
  </si>
  <si>
    <t>78</t>
  </si>
  <si>
    <t>61187396</t>
  </si>
  <si>
    <t>práh dveřní dřevěný bukový tl 2cm dl 82cm š 10cm</t>
  </si>
  <si>
    <t>-692413434</t>
  </si>
  <si>
    <t>79</t>
  </si>
  <si>
    <t>766695213</t>
  </si>
  <si>
    <t xml:space="preserve">Montáž ostatních truhlářských konstrukcí  prahů dveří jednokřídlových, šířky přes 100 mm</t>
  </si>
  <si>
    <t>-759584739</t>
  </si>
  <si>
    <t>80</t>
  </si>
  <si>
    <t>61187381</t>
  </si>
  <si>
    <t>práh dveřní dřevěný bukový tl 2cm dl 72cm š 15cm</t>
  </si>
  <si>
    <t>-1170196920</t>
  </si>
  <si>
    <t>81</t>
  </si>
  <si>
    <t>61187401</t>
  </si>
  <si>
    <t>práh dveřní dřevěný bukový tl 2cm dl 82cm š 15cm</t>
  </si>
  <si>
    <t>179357171</t>
  </si>
  <si>
    <t>82</t>
  </si>
  <si>
    <t>766811116</t>
  </si>
  <si>
    <t>Zpětná montáž kuchyňských linek skkříňek spodních na nožky</t>
  </si>
  <si>
    <t>498059701</t>
  </si>
  <si>
    <t>83</t>
  </si>
  <si>
    <t>766811152</t>
  </si>
  <si>
    <t>Zpětná montáž kuchyňských skříněk horních na stěnu šířky do 1200 mm</t>
  </si>
  <si>
    <t>965420328</t>
  </si>
  <si>
    <t>84</t>
  </si>
  <si>
    <t>766811223</t>
  </si>
  <si>
    <t>Příplatek k ceně za usazení dřezu (včetně silikonu)</t>
  </si>
  <si>
    <t>-336286339</t>
  </si>
  <si>
    <t>85</t>
  </si>
  <si>
    <t>766812820</t>
  </si>
  <si>
    <t xml:space="preserve">Demontáž kuchyňských linek  dřevěných nebo kovových včetně skříněk uchycených na stěně, délky do 1500 mm</t>
  </si>
  <si>
    <t>1575692021</t>
  </si>
  <si>
    <t>86</t>
  </si>
  <si>
    <t>766812840</t>
  </si>
  <si>
    <t xml:space="preserve">Demontáž kuchyňských linek  dřevěných nebo kovových včetně skříněk uchycených na stěně, délky přes 1800 do 2100 mm</t>
  </si>
  <si>
    <t>656033250</t>
  </si>
  <si>
    <t>87</t>
  </si>
  <si>
    <t>998766102</t>
  </si>
  <si>
    <t>Přesun hmot pro konstrukce truhlářské stanovený z hmotnosti přesunovaného materiálu vodorovná dopravní vzdálenost do 50 m v objektech výšky přes 6 do 12 m</t>
  </si>
  <si>
    <t>-1002199638</t>
  </si>
  <si>
    <t>88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</si>
  <si>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</si>
  <si>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</si>
  <si>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2071380081</t>
  </si>
  <si>
    <t>767</t>
  </si>
  <si>
    <t>Konstrukce zámečnické</t>
  </si>
  <si>
    <t>89</t>
  </si>
  <si>
    <t>767132812</t>
  </si>
  <si>
    <t xml:space="preserve">Demontáž stěn a příček z plechu  svařovaných</t>
  </si>
  <si>
    <t>-550362301</t>
  </si>
  <si>
    <t>90</t>
  </si>
  <si>
    <t>767581802</t>
  </si>
  <si>
    <t xml:space="preserve">Demontáž podhledů  lamel</t>
  </si>
  <si>
    <t>-1422460913</t>
  </si>
  <si>
    <t xml:space="preserve">118,00+2,50                  "UO-21 </t>
  </si>
  <si>
    <t xml:space="preserve">65,00+45,00                  "S1-Z</t>
  </si>
  <si>
    <t xml:space="preserve">55,00                               "KA-A</t>
  </si>
  <si>
    <t xml:space="preserve">93,00                               "ŠM-1</t>
  </si>
  <si>
    <t xml:space="preserve">115,00                             "UV11-A</t>
  </si>
  <si>
    <t>91</t>
  </si>
  <si>
    <t>767582800</t>
  </si>
  <si>
    <t xml:space="preserve">Demontáž podhledů  roštů</t>
  </si>
  <si>
    <t>1789583711</t>
  </si>
  <si>
    <t>92</t>
  </si>
  <si>
    <t>767583353</t>
  </si>
  <si>
    <t xml:space="preserve">Zpětná montáž kovových podhledů  lamelových šířky 75 plochy přes 20 m2</t>
  </si>
  <si>
    <t>-625876476</t>
  </si>
  <si>
    <t xml:space="preserve">2,50                                  "UO-21 </t>
  </si>
  <si>
    <t>93</t>
  </si>
  <si>
    <t>767584801</t>
  </si>
  <si>
    <t xml:space="preserve">Demontáž podhledů  doplňků podhledů těles zářivkových</t>
  </si>
  <si>
    <t>-1359734811</t>
  </si>
  <si>
    <t xml:space="preserve">11+7+8         </t>
  </si>
  <si>
    <t xml:space="preserve">30             "pro zpětnou montáž do podhledu</t>
  </si>
  <si>
    <t>94</t>
  </si>
  <si>
    <t>767585111</t>
  </si>
  <si>
    <t xml:space="preserve">Zpětná montáž zářivkových těles </t>
  </si>
  <si>
    <t>-1522114857</t>
  </si>
  <si>
    <t>95</t>
  </si>
  <si>
    <t>767691822</t>
  </si>
  <si>
    <t>Vyvěšení nebo zavěšení kovových křídel – ostatní práce s případným uložením a opětovným zavěšením po provedení stavebních změn dveří, plochy do 2 m2</t>
  </si>
  <si>
    <t>1092256856</t>
  </si>
  <si>
    <t>96</t>
  </si>
  <si>
    <t>767800001</t>
  </si>
  <si>
    <t>Dodávka a montáž ocelového poklopu revizní šachty, vel. 1000x650 mm (provedení pro osazení keramické dlažby)</t>
  </si>
  <si>
    <t>457753507</t>
  </si>
  <si>
    <t>97</t>
  </si>
  <si>
    <t>998767102</t>
  </si>
  <si>
    <t xml:space="preserve">Přesun hmot pro zámečnické konstrukce  stanovený z hmotnosti přesunovaného materiálu vodorovná dopravní vzdálenost do 50 m v objektech výšky přes 6 do 12 m</t>
  </si>
  <si>
    <t>716873571</t>
  </si>
  <si>
    <t>98</t>
  </si>
  <si>
    <t>998767181</t>
  </si>
  <si>
    <t xml:space="preserve">Přesun hmot pro zámečnické konstrukce  stanovený z hmotnosti přesunovaného materiálu Příplatek k cenám za přesun prováděný bez použití mechanizace pro jakoukoliv výšku objektu</t>
  </si>
  <si>
    <t>1693914364</t>
  </si>
  <si>
    <t>771</t>
  </si>
  <si>
    <t>Podlahy z dlaždic</t>
  </si>
  <si>
    <t>99</t>
  </si>
  <si>
    <t>771471810</t>
  </si>
  <si>
    <t xml:space="preserve">Demontáž soklíků z dlaždic keramických  kladených do malty rovných</t>
  </si>
  <si>
    <t>1082371007</t>
  </si>
  <si>
    <t>2,67+2,25+1,00+1,30</t>
  </si>
  <si>
    <t>2,40+4,50+3,60+2,40+2,40</t>
  </si>
  <si>
    <t>100</t>
  </si>
  <si>
    <t>771474112</t>
  </si>
  <si>
    <t xml:space="preserve">Montáž soklíků z dlaždic keramických  lepených flexibilním lepidlem rovných výšky přes 65 do 90 mm</t>
  </si>
  <si>
    <t>-1891543767</t>
  </si>
  <si>
    <t>101</t>
  </si>
  <si>
    <t>59761009</t>
  </si>
  <si>
    <t>sokl - podlahy (barevný) 30 x 8 x 0,8 cm I. j.</t>
  </si>
  <si>
    <t>-54411721</t>
  </si>
  <si>
    <t>Poznámka k položce:
v barvě dlažby</t>
  </si>
  <si>
    <t>22,52/0,30</t>
  </si>
  <si>
    <t>75,067*1,1 'Přepočtené koeficientem množství</t>
  </si>
  <si>
    <t>102</t>
  </si>
  <si>
    <t>771571810</t>
  </si>
  <si>
    <t xml:space="preserve">Demontáž podlah z dlaždic keramických  kladených do malty</t>
  </si>
  <si>
    <t>-1593626594</t>
  </si>
  <si>
    <t>1,30+1,50+1,50+1,30</t>
  </si>
  <si>
    <t>36,00+3,80*0,20*4</t>
  </si>
  <si>
    <t>4,00+2,80+1,60+1,70+2,60</t>
  </si>
  <si>
    <t>6,30+5,10+4,50+5,80</t>
  </si>
  <si>
    <t>103</t>
  </si>
  <si>
    <t>771574115</t>
  </si>
  <si>
    <t xml:space="preserve">Montáž podlah z dlaždic keramických  lepených flexibilním lepidlem režných nebo glazovaných hladkých přes 19 do 22 ks/ m2</t>
  </si>
  <si>
    <t>-844421700</t>
  </si>
  <si>
    <t>104</t>
  </si>
  <si>
    <t>59761432</t>
  </si>
  <si>
    <t xml:space="preserve">dlaždice keramické slinuté neglazované  přes 19 do 25 ks/m2</t>
  </si>
  <si>
    <t>-1116760628</t>
  </si>
  <si>
    <t>Poznámka k položce:
Dlaždice keramické slinuté neglazované vel.200x200 mm, barevné (jedna barva),
dle výběru a požadavku investora.
Dlažba v ceně min. 300,- Kč/m2</t>
  </si>
  <si>
    <t>79,04*1,1</t>
  </si>
  <si>
    <t>105</t>
  </si>
  <si>
    <t>771579191</t>
  </si>
  <si>
    <t xml:space="preserve">Montáž podlah z dlaždic keramických  Příplatek k cenám za plochu do 5 m2 jednotlivě</t>
  </si>
  <si>
    <t>2004902615</t>
  </si>
  <si>
    <t>4,50+4,00+2,80+1,80+1,70+2,60+1,30+1,50+1,50+1,30</t>
  </si>
  <si>
    <t>106</t>
  </si>
  <si>
    <t>771579192</t>
  </si>
  <si>
    <t xml:space="preserve">Montáž podlah z dlaždic keramických  Příplatek k cenám za podlahy v omezeném prostoru</t>
  </si>
  <si>
    <t>-31614269</t>
  </si>
  <si>
    <t>107</t>
  </si>
  <si>
    <t>771591111</t>
  </si>
  <si>
    <t xml:space="preserve">Podlahy - ostatní práce  penetrace podkladu</t>
  </si>
  <si>
    <t>1149235539</t>
  </si>
  <si>
    <t>penetrace 2x</t>
  </si>
  <si>
    <t>79,04*2</t>
  </si>
  <si>
    <t>108</t>
  </si>
  <si>
    <t>771591191</t>
  </si>
  <si>
    <t xml:space="preserve">Podlahy - ostatní práce  Příplatek k cenám za diagonální kladení dlažby</t>
  </si>
  <si>
    <t>-1431534363</t>
  </si>
  <si>
    <t>109</t>
  </si>
  <si>
    <t>771990112</t>
  </si>
  <si>
    <t xml:space="preserve">Vyrovnání podkladní vrstvy  samonivelační stěrkou tl. 4 mm, min. pevnosti 30 MPa</t>
  </si>
  <si>
    <t>-167370664</t>
  </si>
  <si>
    <t>110</t>
  </si>
  <si>
    <t>771990192</t>
  </si>
  <si>
    <t xml:space="preserve">Vyrovnání podkladní vrstvy  samonivelační stěrkou tl. 4 mm, min. pevnosti Příplatek k cenám za každý další 1 mm tloušťky, min. pevnosti 30 MPa</t>
  </si>
  <si>
    <t>-150215776</t>
  </si>
  <si>
    <t>do 20 mm</t>
  </si>
  <si>
    <t>79,04*16</t>
  </si>
  <si>
    <t>111</t>
  </si>
  <si>
    <t>998771102</t>
  </si>
  <si>
    <t>Přesun hmot pro podlahy z dlaždic stanovený z hmotnosti přesunovaného materiálu vodorovná dopravní vzdálenost do 50 m v objektech výšky přes 6 do 12 m</t>
  </si>
  <si>
    <t>-705790412</t>
  </si>
  <si>
    <t>112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</si>
  <si>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</si>
  <si>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</si>
  <si>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-1881505158</t>
  </si>
  <si>
    <t>776</t>
  </si>
  <si>
    <t>Podlahy povlakové</t>
  </si>
  <si>
    <t>113</t>
  </si>
  <si>
    <t>776111116</t>
  </si>
  <si>
    <t>Příprava podkladu broušení podlah stávajícího podkladu pro odstranění lepidla (po starých krytinách)</t>
  </si>
  <si>
    <t>-1470518326</t>
  </si>
  <si>
    <t>114</t>
  </si>
  <si>
    <t>776111311</t>
  </si>
  <si>
    <t>Příprava podkladu vysátí podlah</t>
  </si>
  <si>
    <t>913373954</t>
  </si>
  <si>
    <t>115</t>
  </si>
  <si>
    <t>776121111</t>
  </si>
  <si>
    <t>Příprava podkladu penetrace vodou ředitelná na savý podklad (válečkováním) ředěná v poměru 1:3 podlah</t>
  </si>
  <si>
    <t>-764553295</t>
  </si>
  <si>
    <t>116</t>
  </si>
  <si>
    <t>776121321</t>
  </si>
  <si>
    <t>Příprava podkladu penetrace neředěná podlah</t>
  </si>
  <si>
    <t>316121306</t>
  </si>
  <si>
    <t>117</t>
  </si>
  <si>
    <t>776141114</t>
  </si>
  <si>
    <t>Příprava podkladu vyrovnání samonivelační stěrkou podlah min.pevnosti 20 MPa, tloušťky přes 8 do 10 mm</t>
  </si>
  <si>
    <t>220656639</t>
  </si>
  <si>
    <t>2x 10 mm</t>
  </si>
  <si>
    <t>83,70*2</t>
  </si>
  <si>
    <t>118</t>
  </si>
  <si>
    <t>776201811</t>
  </si>
  <si>
    <t>Demontáž povlakových podlahovin lepených ručně bez podložky</t>
  </si>
  <si>
    <t>-1857696123</t>
  </si>
  <si>
    <t>17,00+66,70</t>
  </si>
  <si>
    <t>119</t>
  </si>
  <si>
    <t>776201931</t>
  </si>
  <si>
    <t xml:space="preserve">Ostatní opravy  údržba stávajících podlahovin textilních čištění mokré intenzivním čističem</t>
  </si>
  <si>
    <t>27095673</t>
  </si>
  <si>
    <t>120</t>
  </si>
  <si>
    <t>776221111</t>
  </si>
  <si>
    <t>Montáž podlahovin z PVC lepením standardním lepidlem z pásů standardních</t>
  </si>
  <si>
    <t>-800424526</t>
  </si>
  <si>
    <t>121</t>
  </si>
  <si>
    <t>28412101</t>
  </si>
  <si>
    <t>krytina podlahová PVC vinylová vrstvená šíře 2/3/4 m tl. 2,4 mm, nášlapná vrstva 0,25 mm šíře 2/3/4 m</t>
  </si>
  <si>
    <t>-450655564</t>
  </si>
  <si>
    <t>83,7*1,1 'Přepočtené koeficientem množství</t>
  </si>
  <si>
    <t>122</t>
  </si>
  <si>
    <t>776410811</t>
  </si>
  <si>
    <t>Demontáž soklíků nebo lišt pryžových nebo plastových</t>
  </si>
  <si>
    <t>1924496123</t>
  </si>
  <si>
    <t>0,70+5,60+0,40+3,48+5,34+3,68+3,14+0,70*2</t>
  </si>
  <si>
    <t>(2,70+0,45)*2</t>
  </si>
  <si>
    <t>(5,34+3,34)*2-0,80</t>
  </si>
  <si>
    <t>123</t>
  </si>
  <si>
    <t>776421111</t>
  </si>
  <si>
    <t>Montáž lišt obvodových lepených</t>
  </si>
  <si>
    <t>-2090356046</t>
  </si>
  <si>
    <t>124</t>
  </si>
  <si>
    <t>28411004</t>
  </si>
  <si>
    <t>lišta soklová PVC samolepící 30 x 30 mm</t>
  </si>
  <si>
    <t>1398799669</t>
  </si>
  <si>
    <t>46,6*1,02 'Přepočtené koeficientem množství</t>
  </si>
  <si>
    <t>125</t>
  </si>
  <si>
    <t>776991121</t>
  </si>
  <si>
    <t>Ostatní práce údržba nových podlahovin po pokládce čištění základní</t>
  </si>
  <si>
    <t>-695465803</t>
  </si>
  <si>
    <t>126</t>
  </si>
  <si>
    <t>998776102</t>
  </si>
  <si>
    <t xml:space="preserve">Přesun hmot pro podlahy povlakové  stanovený z hmotnosti přesunovaného materiálu vodorovná dopravní vzdálenost do 50 m v objektech výšky přes 6 do 12 m</t>
  </si>
  <si>
    <t>-1511233309</t>
  </si>
  <si>
    <t>127</t>
  </si>
  <si>
    <t>998776181</t>
  </si>
  <si>
    <t xml:space="preserve">Přesun hmot pro podlahy povlakové  stanovený z hmotnosti přesunovaného materiálu Příplatek k cenám za přesun prováděný bez použití mechanizace pro jakoukoliv výšku objektu</t>
  </si>
  <si>
    <t>1881574272</t>
  </si>
  <si>
    <t>781</t>
  </si>
  <si>
    <t>Dokončovací práce - obklady</t>
  </si>
  <si>
    <t>128</t>
  </si>
  <si>
    <t>781444221.1</t>
  </si>
  <si>
    <t xml:space="preserve">Montáž obkladů vnitřních stěn z obkladaček a dekorů (listel) keramických  lepených flexibilním lepidlem z dekorů, výšky do 65 mm</t>
  </si>
  <si>
    <t>-1403660676</t>
  </si>
  <si>
    <t>1,60+0,35</t>
  </si>
  <si>
    <t>0,60+0,85+0,55</t>
  </si>
  <si>
    <t>0,60+1,10+0,55</t>
  </si>
  <si>
    <t>0,20+0,90+0,60</t>
  </si>
  <si>
    <t>0,35+0,50+0,80+0,20</t>
  </si>
  <si>
    <t>1,75+0,25</t>
  </si>
  <si>
    <t>0,40+0,35+0,90+0,30</t>
  </si>
  <si>
    <t>0,80+0,20+0,20</t>
  </si>
  <si>
    <t>1,50+0,35</t>
  </si>
  <si>
    <t>0,60+0,80+0,30</t>
  </si>
  <si>
    <t>0,60+1,10+0,35</t>
  </si>
  <si>
    <t>0,20+0,90+1,50</t>
  </si>
  <si>
    <t>1,70+0,35</t>
  </si>
  <si>
    <t>1,50+0,45</t>
  </si>
  <si>
    <t>1,50+1,40</t>
  </si>
  <si>
    <t>0,25+0,60+0,95</t>
  </si>
  <si>
    <t>0,35+1,55+0,60</t>
  </si>
  <si>
    <t>129</t>
  </si>
  <si>
    <t>59761006</t>
  </si>
  <si>
    <t>listela reliéfní keramická koupelnová 250 x 50mm</t>
  </si>
  <si>
    <t>-480427930</t>
  </si>
  <si>
    <t>34,30/0,25</t>
  </si>
  <si>
    <t>137,2*1,1 'Přepočtené koeficientem množství</t>
  </si>
  <si>
    <t>130</t>
  </si>
  <si>
    <t>781474114</t>
  </si>
  <si>
    <t xml:space="preserve">Montáž obkladů vnitřních stěn z dlaždic keramických  lepených flexibilním lepidlem režných nebo glazovaných hladkých přes 19 do 22 ks/m2</t>
  </si>
  <si>
    <t>-999725632</t>
  </si>
  <si>
    <t xml:space="preserve">(1,40+2,78)*2*2,00             "1.01</t>
  </si>
  <si>
    <t xml:space="preserve">(7,82*2+4,90)*2*2,00              "2.01</t>
  </si>
  <si>
    <t>(0,64+0,42+0,32+0,24)*2,00</t>
  </si>
  <si>
    <t>(1,725+2,125)*2,20</t>
  </si>
  <si>
    <t>3,95*2*2,20</t>
  </si>
  <si>
    <t>2,35*2*2,20</t>
  </si>
  <si>
    <t>131</t>
  </si>
  <si>
    <t>59761026.1</t>
  </si>
  <si>
    <t xml:space="preserve">obkládačky keramické koupelnové  (barevné) do 22 ks/m2</t>
  </si>
  <si>
    <t>462349417</t>
  </si>
  <si>
    <t>Poznámka k položce:
V sociálních zařízeních budou obklady provedeny ve dvou barevných odstínech, dle výběru a požadavku investora. 
V ostatních prostorách bude obklad proveden v jednom barevném odstínu + dekorační listely,dle výběru investora.
Obklad velikosti 200x250 mm, v ceně min. 300,- Kč/m2</t>
  </si>
  <si>
    <t>385,438*1,1 'Přepočtené koeficientem množství</t>
  </si>
  <si>
    <t>132</t>
  </si>
  <si>
    <t>781479191</t>
  </si>
  <si>
    <t xml:space="preserve">Montáž obkladů vnitřních stěn z dlaždic keramických  Příplatek k cenám za plochu do 10 m2 jednotlivě</t>
  </si>
  <si>
    <t>1734567685</t>
  </si>
  <si>
    <t>133</t>
  </si>
  <si>
    <t>781494111</t>
  </si>
  <si>
    <t xml:space="preserve">Ostatní prvky  plastové profily ukončovací a dilatační lepené flexibilním lepidlem rohové</t>
  </si>
  <si>
    <t>-1065010708</t>
  </si>
  <si>
    <t>2,00*6</t>
  </si>
  <si>
    <t>(3,80+2,35)*2+2,125</t>
  </si>
  <si>
    <t>0,825*2</t>
  </si>
  <si>
    <t>1,60*5</t>
  </si>
  <si>
    <t>2,00+0,93+2,00</t>
  </si>
  <si>
    <t>2,00*7+1,40</t>
  </si>
  <si>
    <t>UO-21</t>
  </si>
  <si>
    <t>2,00*4</t>
  </si>
  <si>
    <t>1,60*16</t>
  </si>
  <si>
    <t>134</t>
  </si>
  <si>
    <t>781494511</t>
  </si>
  <si>
    <t xml:space="preserve">Ostatní prvky  plastové profily ukončovací a dilatační lepené flexibilním lepidlem ukončovací</t>
  </si>
  <si>
    <t>-334095261</t>
  </si>
  <si>
    <t>13,20+21,40+9,50+16,00+1,50</t>
  </si>
  <si>
    <t>5,50+9,60+4,50+6,40+74,00</t>
  </si>
  <si>
    <t>44,00</t>
  </si>
  <si>
    <t>17,50</t>
  </si>
  <si>
    <t>135</t>
  </si>
  <si>
    <t>781495111</t>
  </si>
  <si>
    <t xml:space="preserve">Ostatní prvky  ostatní práce penetrace podkladu</t>
  </si>
  <si>
    <t>-1628813798</t>
  </si>
  <si>
    <t>dvojnásobná penetrace</t>
  </si>
  <si>
    <t>385,438*2</t>
  </si>
  <si>
    <t>136</t>
  </si>
  <si>
    <t>781674111</t>
  </si>
  <si>
    <t xml:space="preserve">Montáž obkladů parapetů z dlaždic keramických  lepených flexibilním lepidlem, šířky parapetu do 100 mm</t>
  </si>
  <si>
    <t>925618104</t>
  </si>
  <si>
    <t>Obklad horní plochy přizdívky :</t>
  </si>
  <si>
    <t xml:space="preserve">2,125                 "TD-1  -  2.01        </t>
  </si>
  <si>
    <t>137</t>
  </si>
  <si>
    <t>781674112</t>
  </si>
  <si>
    <t xml:space="preserve">Montáž obkladů parapetů z dlaždic keramických  lepených flexibilním lepidlem, šířky parapetu přes 100 do 150 mm</t>
  </si>
  <si>
    <t>-660954765</t>
  </si>
  <si>
    <t>Obklad horních ploch geberitů a sprchových stěn:</t>
  </si>
  <si>
    <t xml:space="preserve">3,80+2,35             "TD-1  -  2.01</t>
  </si>
  <si>
    <t xml:space="preserve">0,875*2                 "TD-1 -   1.01, 1.04</t>
  </si>
  <si>
    <t xml:space="preserve">1,20+1,665           "KA-A -  1.03, 1.04</t>
  </si>
  <si>
    <t xml:space="preserve">0,93                        "S1-Z  -   2.02</t>
  </si>
  <si>
    <t>138</t>
  </si>
  <si>
    <t>59761026.11</t>
  </si>
  <si>
    <t>121408152</t>
  </si>
  <si>
    <t>2,125*0,10</t>
  </si>
  <si>
    <t>11,695*0,15</t>
  </si>
  <si>
    <t>1,967*1,1</t>
  </si>
  <si>
    <t>139</t>
  </si>
  <si>
    <t>998781102</t>
  </si>
  <si>
    <t xml:space="preserve">Přesun hmot pro obklady keramické  stanovený z hmotnosti přesunovaného materiálu vodorovná dopravní vzdálenost do 50 m v objektech výšky přes 6 do 12 m</t>
  </si>
  <si>
    <t>-507307563</t>
  </si>
  <si>
    <t>140</t>
  </si>
  <si>
    <t>998781181</t>
  </si>
  <si>
    <t xml:space="preserve">Přesun hmot pro obklady keramické  stanovený z hmotnosti přesunovaného materiálu Příplatek k cenám za přesun prováděný bez použití mechanizace pro jakoukoliv výšku objektu</t>
  </si>
  <si>
    <t>1498343346</t>
  </si>
  <si>
    <t>783</t>
  </si>
  <si>
    <t>Dokončovací práce - nátěry</t>
  </si>
  <si>
    <t>141</t>
  </si>
  <si>
    <t>783113101</t>
  </si>
  <si>
    <t>Napouštěcí nátěr truhlářských konstrukcí jednonásobný syntetický</t>
  </si>
  <si>
    <t>794841647</t>
  </si>
  <si>
    <t>dveřní prahy:</t>
  </si>
  <si>
    <t>0,70*0,14*5</t>
  </si>
  <si>
    <t>0,60*0,14*8</t>
  </si>
  <si>
    <t>0,80*0,14*2</t>
  </si>
  <si>
    <t>0,70*0,20*4</t>
  </si>
  <si>
    <t>0,80*0,20*3</t>
  </si>
  <si>
    <t>142</t>
  </si>
  <si>
    <t>783114101</t>
  </si>
  <si>
    <t>Základní nátěr truhlářských konstrukcí jednonásobný syntetický</t>
  </si>
  <si>
    <t>1021466365</t>
  </si>
  <si>
    <t>143</t>
  </si>
  <si>
    <t>783118211</t>
  </si>
  <si>
    <t>Lakovací nátěr truhlářských konstrukcí dvojnásobný s mezibroušením syntetický</t>
  </si>
  <si>
    <t>-472846175</t>
  </si>
  <si>
    <t>144</t>
  </si>
  <si>
    <t>783306801</t>
  </si>
  <si>
    <t>Odstranění nátěrů ze zámečnických konstrukcí obroušením</t>
  </si>
  <si>
    <t>1132772322</t>
  </si>
  <si>
    <t>zárubně stávající:</t>
  </si>
  <si>
    <t xml:space="preserve">0,681*4             "60/197/10 cm</t>
  </si>
  <si>
    <t xml:space="preserve">1,232*1             "80/197/16 cm</t>
  </si>
  <si>
    <t xml:space="preserve">0,771*2             "80/197/10 cm</t>
  </si>
  <si>
    <t>145</t>
  </si>
  <si>
    <t>783314203</t>
  </si>
  <si>
    <t>Základní antikorozní nátěr zámečnických konstrukcí jednonásobný syntetický samozákladující</t>
  </si>
  <si>
    <t>213657879</t>
  </si>
  <si>
    <t>zárubně nové:</t>
  </si>
  <si>
    <t xml:space="preserve">0,696*5             "70/197/10 cm</t>
  </si>
  <si>
    <t xml:space="preserve">1,206*4             "70/197/16 cm</t>
  </si>
  <si>
    <t xml:space="preserve">1,232*3             "80/197/16 cm</t>
  </si>
  <si>
    <t>146</t>
  </si>
  <si>
    <t>783315101</t>
  </si>
  <si>
    <t>Mezinátěr zámečnických konstrukcí jednonásobný syntetický standardní</t>
  </si>
  <si>
    <t>1866088253</t>
  </si>
  <si>
    <t>14,724+5,498</t>
  </si>
  <si>
    <t>147</t>
  </si>
  <si>
    <t>783317101</t>
  </si>
  <si>
    <t>Krycí nátěr (email) zámečnických konstrukcí jednonásobný syntetický standardní</t>
  </si>
  <si>
    <t>1855746313</t>
  </si>
  <si>
    <t>148</t>
  </si>
  <si>
    <t>783601345</t>
  </si>
  <si>
    <t>Příprava podkladu otopných těles před provedením nátěrů litinových odmaštěním vodou ředitelným</t>
  </si>
  <si>
    <t>134398414</t>
  </si>
  <si>
    <t>149</t>
  </si>
  <si>
    <t>783601441</t>
  </si>
  <si>
    <t>Příprava podkladu otopných těles před provedením nátěrů litinových očištění ometením</t>
  </si>
  <si>
    <t>147397792</t>
  </si>
  <si>
    <t>150</t>
  </si>
  <si>
    <t>783601713</t>
  </si>
  <si>
    <t>Příprava podkladu armatur a kovových potrubí před provedením nátěru potrubí do DN 50 mm odmaštěním, odmašťovačem vodou ředitelným</t>
  </si>
  <si>
    <t>-1164292598</t>
  </si>
  <si>
    <t>151</t>
  </si>
  <si>
    <t>783614141</t>
  </si>
  <si>
    <t>Základní nátěr otopných těles jednonásobný litinových syntetický</t>
  </si>
  <si>
    <t>32534782</t>
  </si>
  <si>
    <t>152</t>
  </si>
  <si>
    <t>783615551</t>
  </si>
  <si>
    <t>Mezinátěr armatur a kovových potrubí potrubí do DN 50 mm syntetický standardní</t>
  </si>
  <si>
    <t>-11797686</t>
  </si>
  <si>
    <t>153</t>
  </si>
  <si>
    <t>783617147</t>
  </si>
  <si>
    <t>Krycí nátěr (email) otopných těles litinových dvojnásobný syntetický</t>
  </si>
  <si>
    <t>1182849714</t>
  </si>
  <si>
    <t>154</t>
  </si>
  <si>
    <t>783617611</t>
  </si>
  <si>
    <t>Krycí nátěr (email) armatur a kovových potrubí potrubí do DN 50 mm dvojnásobný syntetický standardní</t>
  </si>
  <si>
    <t>-997096938</t>
  </si>
  <si>
    <t>784</t>
  </si>
  <si>
    <t>Dokončovací práce - malby a tapety</t>
  </si>
  <si>
    <t>155</t>
  </si>
  <si>
    <t>784121001</t>
  </si>
  <si>
    <t>Oškrabání malby v místnostech výšky do 3,80 m</t>
  </si>
  <si>
    <t>-856322442</t>
  </si>
  <si>
    <t xml:space="preserve">Stropy - soc.zař. :    </t>
  </si>
  <si>
    <t xml:space="preserve">1,30+1,50+1,50+1,30+36,00          "TD-1</t>
  </si>
  <si>
    <t xml:space="preserve">6,30+5,10+4,50+5,80+17,00          "KA-A</t>
  </si>
  <si>
    <t xml:space="preserve">2,80+1,60+1,70+2,60+4,00+4,90  "S1-Z</t>
  </si>
  <si>
    <t xml:space="preserve">63,00+3,70                                          "UO-21</t>
  </si>
  <si>
    <t>ostatní prostory:</t>
  </si>
  <si>
    <t xml:space="preserve">2,00*5                          "TD-1</t>
  </si>
  <si>
    <t xml:space="preserve">2,00*12                        "UO-21</t>
  </si>
  <si>
    <t xml:space="preserve">Mezisoučet    - stropy</t>
  </si>
  <si>
    <t>Stěny :</t>
  </si>
  <si>
    <t>TD-1 -soc. zař.</t>
  </si>
  <si>
    <t xml:space="preserve">(1,65+0,875)*2*1,275*2              "1.01, 1.04</t>
  </si>
  <si>
    <t xml:space="preserve">(1,65+0,925)*2*1,275*2              "1.02, 1.03</t>
  </si>
  <si>
    <t xml:space="preserve">(4,90+7,82)*1,275*2                     "2.01</t>
  </si>
  <si>
    <t>-3,60*1,125</t>
  </si>
  <si>
    <t>ostatní prostory :</t>
  </si>
  <si>
    <t xml:space="preserve">(2,05+2,05+1,50)*1,675             "1.NP</t>
  </si>
  <si>
    <t xml:space="preserve">(1,80+2,50)*1,675                       "2.NP</t>
  </si>
  <si>
    <t>chodba - 1.NP</t>
  </si>
  <si>
    <t>(25,00+3,20)*2*2,775</t>
  </si>
  <si>
    <t>-0,80*1,97*4</t>
  </si>
  <si>
    <t>-2,10*2,10</t>
  </si>
  <si>
    <t xml:space="preserve">Mezisoučet  - TD-1</t>
  </si>
  <si>
    <t xml:space="preserve">KA-A  -1.NP</t>
  </si>
  <si>
    <t xml:space="preserve">(2,50+3,30)*2*3,275             "1.01</t>
  </si>
  <si>
    <t>-0,80*1,97</t>
  </si>
  <si>
    <t xml:space="preserve">(3,30+1,60)*1,275                    "1.02</t>
  </si>
  <si>
    <t>(0,90*2+0,24)*1,275</t>
  </si>
  <si>
    <t xml:space="preserve">(3,30+1,35)*2*1,275               "1.03</t>
  </si>
  <si>
    <t>1,30*1,275</t>
  </si>
  <si>
    <t xml:space="preserve">(3,30+2,15)*2*1,275               "1.04</t>
  </si>
  <si>
    <t>1,20*2*1,275</t>
  </si>
  <si>
    <t>-1,50*1,125</t>
  </si>
  <si>
    <t>2.NP</t>
  </si>
  <si>
    <t xml:space="preserve">(5,34+3,34)*2*3,275                "2.01</t>
  </si>
  <si>
    <t>-1,80*2,00</t>
  </si>
  <si>
    <t>-1,50*2,40</t>
  </si>
  <si>
    <t xml:space="preserve">Mezisoučet  -  KA-A</t>
  </si>
  <si>
    <t xml:space="preserve">S1-Z    -1.NP </t>
  </si>
  <si>
    <t xml:space="preserve">(1,40+2,45)*2*1,275           "1.01 </t>
  </si>
  <si>
    <t xml:space="preserve">(1,76+1,72)*2*1,275           "2.01</t>
  </si>
  <si>
    <t xml:space="preserve">(1,90+0,93)*2*1,275           "2.02</t>
  </si>
  <si>
    <t xml:space="preserve">(1,90+0,885)*2*1,275        "2.03</t>
  </si>
  <si>
    <t xml:space="preserve">(1,76+1,70)*2*1,275          "2.04</t>
  </si>
  <si>
    <t xml:space="preserve">(1,70+2,80)*2*2,375          "předsíň</t>
  </si>
  <si>
    <t>7,60*2*2,775</t>
  </si>
  <si>
    <t>(5,00+4,50)*2*2,775</t>
  </si>
  <si>
    <t>-0,80*1,97*10</t>
  </si>
  <si>
    <t>-0,70*1,97</t>
  </si>
  <si>
    <t xml:space="preserve">Mezisoučet  -   S1-Z</t>
  </si>
  <si>
    <t xml:space="preserve">UO-21    -1.NP</t>
  </si>
  <si>
    <t xml:space="preserve">(7,12+5,60+5,70)*1,275          "1.01</t>
  </si>
  <si>
    <t>(14,81+0,70*3+4,50)*3,275</t>
  </si>
  <si>
    <t>-4,80*2,40</t>
  </si>
  <si>
    <t>-2,40*2,40</t>
  </si>
  <si>
    <t xml:space="preserve">(1,85+2,00+2,00+2,00+1,65+2,25+1,70)*1,675      "1.NP</t>
  </si>
  <si>
    <t xml:space="preserve">(1,90+1,70+2,20+2,60+1,20)*1,675                           "2.NP</t>
  </si>
  <si>
    <t>(38,00+3,20)*2*2,775</t>
  </si>
  <si>
    <t xml:space="preserve">Mezisoučet   -    UO-21</t>
  </si>
  <si>
    <t>UV11-A</t>
  </si>
  <si>
    <t>(34,00+3,20)*2*2,775</t>
  </si>
  <si>
    <t>-0,80*1,97*9</t>
  </si>
  <si>
    <t xml:space="preserve">Mezisoučet  -  UV11-A</t>
  </si>
  <si>
    <t>156</t>
  </si>
  <si>
    <t>784121011</t>
  </si>
  <si>
    <t>Rozmývání podkladu po oškrabání malby v místnostech výšky do 3,80 m</t>
  </si>
  <si>
    <t>673094786</t>
  </si>
  <si>
    <t>157</t>
  </si>
  <si>
    <t>784161311</t>
  </si>
  <si>
    <t>Lokální vyrovnání podkladu disperzní stěrkou, tloušťky do 3 mm, plochy přes 0,1 do 0,25 m2 v místnostech výšky do 3,80 m</t>
  </si>
  <si>
    <t>1561992813</t>
  </si>
  <si>
    <t>158</t>
  </si>
  <si>
    <t>784211111</t>
  </si>
  <si>
    <t>Malby z malířských směsí otěruvzdorných za mokra dvojnásobné, bílé za mokra otěruvzdorné velmi dobře v místnostech výšky do 3,80 m</t>
  </si>
  <si>
    <t>2029473662</t>
  </si>
  <si>
    <t>ve sprše :</t>
  </si>
  <si>
    <t xml:space="preserve">36,00+32,436            " TD-1  - 2.01</t>
  </si>
  <si>
    <t xml:space="preserve">5,10+6,248                 "KA-A  - 1.02</t>
  </si>
  <si>
    <t xml:space="preserve">1,70+7,102                 "S1-Z    - 2.03</t>
  </si>
  <si>
    <t>159</t>
  </si>
  <si>
    <t>784221101</t>
  </si>
  <si>
    <t>Malby z malířských směsí otěruvzdorných za sucha dvojnásobné, bílé za sucha otěruvzdorné dobře v místnostech výšky do 3,80 m</t>
  </si>
  <si>
    <t>257131961</t>
  </si>
  <si>
    <t>1351,945-88,586</t>
  </si>
  <si>
    <t>160</t>
  </si>
  <si>
    <t>784221155</t>
  </si>
  <si>
    <t>Malby z malířských směsí otěruvzdorných za sucha Příplatek k cenám dvojnásobných maleb na tónovacích automatech, v odstínu sytém</t>
  </si>
  <si>
    <t>-1717346456</t>
  </si>
  <si>
    <t>VRN</t>
  </si>
  <si>
    <t>Vedlejší rozpočtové náklady</t>
  </si>
  <si>
    <t>VRN1</t>
  </si>
  <si>
    <t>Průzkumné, geodetické a projektové práce</t>
  </si>
  <si>
    <t>161</t>
  </si>
  <si>
    <t>013254000</t>
  </si>
  <si>
    <t>Dokumentace skutečného provedení stavby</t>
  </si>
  <si>
    <t>soubor</t>
  </si>
  <si>
    <t>1024</t>
  </si>
  <si>
    <t>1548932246</t>
  </si>
  <si>
    <t>VRN3</t>
  </si>
  <si>
    <t>Zařízení staveniště</t>
  </si>
  <si>
    <t>162</t>
  </si>
  <si>
    <t>032002000</t>
  </si>
  <si>
    <t>Vybavení staveniště</t>
  </si>
  <si>
    <t>295869309</t>
  </si>
  <si>
    <t>29b - Zdravotechnika</t>
  </si>
  <si>
    <t xml:space="preserve">    713 - Izolace tepelné</t>
  </si>
  <si>
    <t xml:space="preserve">    721 - Zdravotechnika - vnitřní kanalizace</t>
  </si>
  <si>
    <t xml:space="preserve">    721a - Zdravotechnika - vnitřní kanalizace-demontáž</t>
  </si>
  <si>
    <t xml:space="preserve">    722 - Zdravotechnika - vnitřní vodovod</t>
  </si>
  <si>
    <t xml:space="preserve">    722a - Zdravotechnika - vnitřní vodovod-demontáž</t>
  </si>
  <si>
    <t xml:space="preserve">    725 - Zdravotechnika - zařizovací předměty</t>
  </si>
  <si>
    <t xml:space="preserve">    725a - Zdravotechnika - zařizovací předměty-demontáž</t>
  </si>
  <si>
    <t xml:space="preserve">    726 - Zdravotechnika - předstěnové instalace</t>
  </si>
  <si>
    <t xml:space="preserve">    727 - Zdravotechnika - požární ochrana</t>
  </si>
  <si>
    <t>340238211</t>
  </si>
  <si>
    <t>Zazdívka otvorů v příčkách nebo stěnách cihlami plnými pálenými plochy přes 0,25 m2 do 1 m2, tloušťky do 100 mm</t>
  </si>
  <si>
    <t>1306587592</t>
  </si>
  <si>
    <t>120,00*0,15</t>
  </si>
  <si>
    <t>80,00*0,20</t>
  </si>
  <si>
    <t>411386621</t>
  </si>
  <si>
    <t xml:space="preserve">Zabetonování prostupů v instalačních šachtách ve stropech železobetonových  ze suchých směsí, včetně bednění, odbednění, výztuže a zajištění potrubí skelnou vatou s folií (materiál v ceně), plochy přes 0,09 do 0,25 m2</t>
  </si>
  <si>
    <t>-57281012</t>
  </si>
  <si>
    <t>612135101</t>
  </si>
  <si>
    <t xml:space="preserve">Hrubá výplň rýh maltou  jakékoli šířky rýhy ve stěnách</t>
  </si>
  <si>
    <t>-2019757670</t>
  </si>
  <si>
    <t>50,00*0,15</t>
  </si>
  <si>
    <t>972054341</t>
  </si>
  <si>
    <t xml:space="preserve">Vybourání otvorů ve stropech nebo klenbách železobetonových  bez odstranění podlahy a násypu, plochy do 0,25 m2, tl. do 150 mm</t>
  </si>
  <si>
    <t>1422023603</t>
  </si>
  <si>
    <t>973031324</t>
  </si>
  <si>
    <t xml:space="preserve">Vysekání výklenků nebo kapes ve zdivu z cihel  na maltu vápennou nebo vápenocementovou kapes, plochy do 0,10 m2, hl. do 150 mm</t>
  </si>
  <si>
    <t>-1826473970</t>
  </si>
  <si>
    <t>974031154</t>
  </si>
  <si>
    <t xml:space="preserve">Vysekání rýh ve zdivu cihelném na maltu vápennou nebo vápenocementovou  do hl. 100 mm a šířky do 150 mm</t>
  </si>
  <si>
    <t>-24908727</t>
  </si>
  <si>
    <t>974031155</t>
  </si>
  <si>
    <t xml:space="preserve">Vysekání rýh ve zdivu cihelném na maltu vápennou nebo vápenocementovou  do hl. 100 mm a šířky do 200 mm</t>
  </si>
  <si>
    <t>-1427782683</t>
  </si>
  <si>
    <t>974049154</t>
  </si>
  <si>
    <t xml:space="preserve">Vysekání rýh v betonových zdech  do hl. 100 mm a šířky do 150 mm</t>
  </si>
  <si>
    <t>-1586773724</t>
  </si>
  <si>
    <t>-240648103</t>
  </si>
  <si>
    <t>-1634046170</t>
  </si>
  <si>
    <t>do 15 km</t>
  </si>
  <si>
    <t>19,115*14</t>
  </si>
  <si>
    <t>997013802</t>
  </si>
  <si>
    <t>Poplatek za uložení stavebního odpadu na skládce (skládkovné) z armovaného betonu zatříděného do Katalogu odpadů pod kódem 170 101</t>
  </si>
  <si>
    <t>-1066878485</t>
  </si>
  <si>
    <t>931383046</t>
  </si>
  <si>
    <t>1327254178</t>
  </si>
  <si>
    <t>1807445221</t>
  </si>
  <si>
    <t>997013814</t>
  </si>
  <si>
    <t>Poplatek za uložení stavebního odpadu na skládce (skládkovné) z izolačních materiálů zatříděného do Katalogu odpadů pod kódem 170 604</t>
  </si>
  <si>
    <t>-512239972</t>
  </si>
  <si>
    <t>1408659000</t>
  </si>
  <si>
    <t>713</t>
  </si>
  <si>
    <t>Izolace tepelné</t>
  </si>
  <si>
    <t>713410811</t>
  </si>
  <si>
    <t xml:space="preserve">Odstranění tepelné izolace potrubí a ohybů pásy nebo rohožemi  bez povrchové úpravy ovinutými kolem potrubí a staženými ocelovým drátem potrubí, tloušťka izolace do 50 mm</t>
  </si>
  <si>
    <t>1903892554</t>
  </si>
  <si>
    <t>713463311</t>
  </si>
  <si>
    <t xml:space="preserve">Montáž izolace tepelné potrubí a ohybů tvarovkami nebo deskami  potrubními pouzdry s povrchovou úpravou hliníkovou fólií se samolepícím přesahem (izolační materiál ve specifikaci) přelepenými samolepící hliníkovou páskou potrubí jednovrstvá D do 50 mm</t>
  </si>
  <si>
    <t>-759404499</t>
  </si>
  <si>
    <t>63154570</t>
  </si>
  <si>
    <t>pouzdro izolační potrubní s jednostrannou Al fólií max. 250/100 °C 22/40 mm</t>
  </si>
  <si>
    <t>219180215</t>
  </si>
  <si>
    <t xml:space="preserve">69,00                 "TV</t>
  </si>
  <si>
    <t xml:space="preserve">204,00               "CTV</t>
  </si>
  <si>
    <t>63154571</t>
  </si>
  <si>
    <t>pouzdro izolační potrubní s jednostrannou Al fólií max. 250/100 °C 28/40 mm</t>
  </si>
  <si>
    <t>-1711462125</t>
  </si>
  <si>
    <t xml:space="preserve">109,00              "TV</t>
  </si>
  <si>
    <t xml:space="preserve">223,00              "CTV</t>
  </si>
  <si>
    <t>63154572</t>
  </si>
  <si>
    <t>pouzdro izolační potrubní s jednostrannou Al fólií max. 250/100 °C 35/40 mm</t>
  </si>
  <si>
    <t>688144974</t>
  </si>
  <si>
    <t>63154573</t>
  </si>
  <si>
    <t>pouzdro izolační potrubní s jednostrannou Al fólií max. 250/100 °C 42/40 mm</t>
  </si>
  <si>
    <t>-1456989382</t>
  </si>
  <si>
    <t>63154574</t>
  </si>
  <si>
    <t>pouzdro izolační potrubní s jednostrannou Al fólií max. 250/100 °C 49/40 mm</t>
  </si>
  <si>
    <t>-1893361810</t>
  </si>
  <si>
    <t>713463312</t>
  </si>
  <si>
    <t xml:space="preserve">Montáž izolace tepelné potrubí a ohybů tvarovkami nebo deskami  potrubními pouzdry s povrchovou úpravou hliníkovou fólií se samolepícím přesahem (izolační materiál ve specifikaci) přelepenými samolepící hliníkovou páskou potrubí jednovrstvá D přes 50 do 100 mm</t>
  </si>
  <si>
    <t>-788386574</t>
  </si>
  <si>
    <t>63154577</t>
  </si>
  <si>
    <t>pouzdro izolační potrubní s jednostrannou Al fólií max. 250/100 °C 76/40 mm</t>
  </si>
  <si>
    <t>-301412714</t>
  </si>
  <si>
    <t>63154001</t>
  </si>
  <si>
    <t>páska samolepící hliníková šířka 50 mm, délka 50 m</t>
  </si>
  <si>
    <t>674340853</t>
  </si>
  <si>
    <t>713463411</t>
  </si>
  <si>
    <t xml:space="preserve">Montáž izolace tepelné potrubí a ohybů tvarovkami nebo deskami  potrubními pouzdry návlekovými izolačními hadicemi potrubí a ohybů</t>
  </si>
  <si>
    <t>1729359872</t>
  </si>
  <si>
    <t>28655500</t>
  </si>
  <si>
    <t>hadicová izolace na bázi kaučuku tl. 9 mm, d 22 mm</t>
  </si>
  <si>
    <t>-541004515</t>
  </si>
  <si>
    <t>28655501</t>
  </si>
  <si>
    <t>1849528180</t>
  </si>
  <si>
    <t>28655502</t>
  </si>
  <si>
    <t>108612775</t>
  </si>
  <si>
    <t>28655503</t>
  </si>
  <si>
    <t>1940925831</t>
  </si>
  <si>
    <t>28655504</t>
  </si>
  <si>
    <t>-2079224043</t>
  </si>
  <si>
    <t>28655505</t>
  </si>
  <si>
    <t>1209238552</t>
  </si>
  <si>
    <t>998713102</t>
  </si>
  <si>
    <t>Přesun hmot pro izolace tepelné stanovený z hmotnosti přesunovaného materiálu vodorovná dopravní vzdálenost do 50 m v objektech výšky přes 6 m do 12 m</t>
  </si>
  <si>
    <t>1892957655</t>
  </si>
  <si>
    <t>998713181</t>
  </si>
  <si>
    <t>Přesun hmot pro izolace tepelné stanovený z hmotnosti přesunovaného materiálu Příplatek k cenám za přesun prováděný bez použití mechanizace pro jakoukoliv výšku objektu</t>
  </si>
  <si>
    <t>1666500701</t>
  </si>
  <si>
    <t>721</t>
  </si>
  <si>
    <t>Zdravotechnika - vnitřní kanalizace</t>
  </si>
  <si>
    <t>721173722</t>
  </si>
  <si>
    <t>Potrubí z plastových trub polyetylenové svařované připojovací DN 40</t>
  </si>
  <si>
    <t>-819000912</t>
  </si>
  <si>
    <t>721173723</t>
  </si>
  <si>
    <t>Potrubí z plastových trub polyetylenové svařované připojovací DN 50</t>
  </si>
  <si>
    <t>-1469639856</t>
  </si>
  <si>
    <t>721173724</t>
  </si>
  <si>
    <t>Potrubí z plastových trub polyetylenové svařované připojovací DN 70</t>
  </si>
  <si>
    <t>1101644775</t>
  </si>
  <si>
    <t>721173726</t>
  </si>
  <si>
    <t>Potrubí z plastových trub polyetylenové svařované připojovací DN 100</t>
  </si>
  <si>
    <t>1317749589</t>
  </si>
  <si>
    <t>721194104</t>
  </si>
  <si>
    <t>Vyměření přípojek na potrubí vyvedení a upevnění odpadních výpustek DN 40</t>
  </si>
  <si>
    <t>1218565180</t>
  </si>
  <si>
    <t>721194105</t>
  </si>
  <si>
    <t>Vyměření přípojek na potrubí vyvedení a upevnění odpadních výpustek DN 50</t>
  </si>
  <si>
    <t>-1366000822</t>
  </si>
  <si>
    <t>721194107</t>
  </si>
  <si>
    <t>Vyměření přípojek na potrubí vyvedení a upevnění odpadních výpustek DN 70</t>
  </si>
  <si>
    <t>-566606394</t>
  </si>
  <si>
    <t>721194109</t>
  </si>
  <si>
    <t>Vyměření přípojek na potrubí vyvedení a upevnění odpadních výpustek DN 100</t>
  </si>
  <si>
    <t>253389765</t>
  </si>
  <si>
    <t>28615602.OSM</t>
  </si>
  <si>
    <t>HTRE čistící tvarovka DN 75</t>
  </si>
  <si>
    <t>-43065284</t>
  </si>
  <si>
    <t>28615603.OSM</t>
  </si>
  <si>
    <t>HTRE čistící tvarovka DN110</t>
  </si>
  <si>
    <t>620358407</t>
  </si>
  <si>
    <t>721211403</t>
  </si>
  <si>
    <t>Podlahové vpusti s vodorovným odtokem DN 50/75 s kulovým kloubem s vodní a suchou zápach.uzávěrkou, nerez. mřížkou 105x105xmm</t>
  </si>
  <si>
    <t>-1342432018</t>
  </si>
  <si>
    <t>721212111</t>
  </si>
  <si>
    <t>Odtokové sprchové žlaby se zápachovou uzávěrkou a krycím roštem délky 700 mm</t>
  </si>
  <si>
    <t>1906343673</t>
  </si>
  <si>
    <t>721274121</t>
  </si>
  <si>
    <t>Ventily přivzdušňovací odpadních potrubí vnitřní od DN 32 do DN 50</t>
  </si>
  <si>
    <t>-799586673</t>
  </si>
  <si>
    <t>721274122</t>
  </si>
  <si>
    <t>Ventily přivzdušňovací odpadních potrubí vnitřní DN 70</t>
  </si>
  <si>
    <t>-1669392153</t>
  </si>
  <si>
    <t>721274123</t>
  </si>
  <si>
    <t>Ventily přivzdušňovací odpadních potrubí vnitřní DN 100</t>
  </si>
  <si>
    <t>-1978319200</t>
  </si>
  <si>
    <t>721274123.1</t>
  </si>
  <si>
    <t>kryt (mřížka) k přivzdušňovací hlavici 120x120 mm, chrom</t>
  </si>
  <si>
    <t>708043661</t>
  </si>
  <si>
    <t>998721102</t>
  </si>
  <si>
    <t xml:space="preserve">Přesun hmot pro vnitřní kanalizace  stanovený z hmotnosti přesunovaného materiálu vodorovná dopravní vzdálenost do 50 m v objektech výšky přes 6 do 12 m</t>
  </si>
  <si>
    <t>-1239144166</t>
  </si>
  <si>
    <t>998721181</t>
  </si>
  <si>
    <t xml:space="preserve">Přesun hmot pro vnitřní kanalizace  stanovený z hmotnosti přesunovaného materiálu Příplatek k ceně za přesun prováděný bez použití mechanizace pro jakoukoliv výšku objektu</t>
  </si>
  <si>
    <t>725205272</t>
  </si>
  <si>
    <t>721a</t>
  </si>
  <si>
    <t>Zdravotechnika - vnitřní kanalizace-demontáž</t>
  </si>
  <si>
    <t>721171803</t>
  </si>
  <si>
    <t xml:space="preserve">Demontáž potrubí z novodurových trub  odpadních nebo připojovacích do D 75</t>
  </si>
  <si>
    <t>-2003679454</t>
  </si>
  <si>
    <t>721171808</t>
  </si>
  <si>
    <t xml:space="preserve">Demontáž potrubí z novodurových trub  odpadních nebo připojovacích přes 75 do D 114</t>
  </si>
  <si>
    <t>-2033143410</t>
  </si>
  <si>
    <t>721210812</t>
  </si>
  <si>
    <t xml:space="preserve">Demontáž kanalizačního příslušenství  vpustí podlahových  DN 70</t>
  </si>
  <si>
    <t>503065683</t>
  </si>
  <si>
    <t>721220801</t>
  </si>
  <si>
    <t xml:space="preserve">Demontáž zápachových uzávěrek  do DN 70</t>
  </si>
  <si>
    <t>-1384267752</t>
  </si>
  <si>
    <t>721290822</t>
  </si>
  <si>
    <t xml:space="preserve">Vnitrostaveništní přemístění vybouraných (demontovaných) hmot  vnitřní kanalizace vodorovně do 100 m v objektech výšky přes 6 do 12 m</t>
  </si>
  <si>
    <t>-1700485653</t>
  </si>
  <si>
    <t>722</t>
  </si>
  <si>
    <t>Zdravotechnika - vnitřní vodovod</t>
  </si>
  <si>
    <t>722130236</t>
  </si>
  <si>
    <t xml:space="preserve">Potrubí z ocelových trubek pozinkovaných  závitových svařovaných běžných DN 50</t>
  </si>
  <si>
    <t>691553260</t>
  </si>
  <si>
    <t>722130237</t>
  </si>
  <si>
    <t xml:space="preserve">Potrubí z ocelových trubek pozinkovaných  závitových svařovaných běžných DN 65</t>
  </si>
  <si>
    <t>-1586952825</t>
  </si>
  <si>
    <t>722130238</t>
  </si>
  <si>
    <t xml:space="preserve">Potrubí z ocelových trubek pozinkovaných  závitových svařovaných běžných DN 80</t>
  </si>
  <si>
    <t>108272098</t>
  </si>
  <si>
    <t>722174002</t>
  </si>
  <si>
    <t>Potrubí z plastových trubek z polypropylenu (PPR) svařovaných polyfuzně PN 16 (SDR 7,4) D 20 x 2,8</t>
  </si>
  <si>
    <t>1095427225</t>
  </si>
  <si>
    <t xml:space="preserve">73,00     "SV</t>
  </si>
  <si>
    <t>722174003</t>
  </si>
  <si>
    <t>Potrubí z plastových trubek z polypropylenu (PPR) svařovaných polyfuzně PN 16 (SDR 7,4) D 25 x 3,5</t>
  </si>
  <si>
    <t>-1510501318</t>
  </si>
  <si>
    <t xml:space="preserve">116,00       "SV</t>
  </si>
  <si>
    <t>722174004</t>
  </si>
  <si>
    <t>Potrubí z plastových trubek z polypropylenu (PPR) svařovaných polyfuzně PN 16 (SDR 7,4) D 32 x 4,4</t>
  </si>
  <si>
    <t>-439533310</t>
  </si>
  <si>
    <t xml:space="preserve">46,00            "SV</t>
  </si>
  <si>
    <t>722174005</t>
  </si>
  <si>
    <t>Potrubí z plastových trubek z polypropylenu (PPR) svařovaných polyfuzně PN 16 (SDR 7,4) D 40 x 5,5</t>
  </si>
  <si>
    <t>-1861216657</t>
  </si>
  <si>
    <t xml:space="preserve">30,00             "SV</t>
  </si>
  <si>
    <t>722174006</t>
  </si>
  <si>
    <t>Potrubí z plastových trubek z polypropylenu (PPR) svařovaných polyfuzně PN 16 (SDR 7,4) D 50 x 6,9</t>
  </si>
  <si>
    <t>-928560142</t>
  </si>
  <si>
    <t xml:space="preserve">129,00                "SV</t>
  </si>
  <si>
    <t>722174007</t>
  </si>
  <si>
    <t>Potrubí z plastových trubek z polypropylenu (PPR) svařovaných polyfuzně PN 16 (SDR 7,4) D 63 x 8,6</t>
  </si>
  <si>
    <t>215906757</t>
  </si>
  <si>
    <t xml:space="preserve">47,00       "SV</t>
  </si>
  <si>
    <t>722174087.1</t>
  </si>
  <si>
    <t>Kompenzace na potrubí z plastových trubek z polyetylenu svařovaných do D 50 mm</t>
  </si>
  <si>
    <t>2035643955</t>
  </si>
  <si>
    <t>722176112</t>
  </si>
  <si>
    <t xml:space="preserve">Montáž potrubí z plastových trub  svařovaných polyfuzně D přes 16 do 20 mm</t>
  </si>
  <si>
    <t>1760921396</t>
  </si>
  <si>
    <t xml:space="preserve">69,00          "TV</t>
  </si>
  <si>
    <t xml:space="preserve">204,00        "CTV</t>
  </si>
  <si>
    <t>STRFB020TRCT</t>
  </si>
  <si>
    <t xml:space="preserve">Vícevrstvé potrubí SDR 7,4  PN 28</t>
  </si>
  <si>
    <t>-1018005140</t>
  </si>
  <si>
    <t xml:space="preserve">273,00*1,1                "TV+CTV</t>
  </si>
  <si>
    <t>722176113</t>
  </si>
  <si>
    <t xml:space="preserve">Montáž potrubí z plastových trub  svařovaných polyfuzně D přes 20 do 25 mm</t>
  </si>
  <si>
    <t>-991244462</t>
  </si>
  <si>
    <t xml:space="preserve">109,00           "TV</t>
  </si>
  <si>
    <t xml:space="preserve">203,00           "CTV</t>
  </si>
  <si>
    <t>STRFB025TRCT</t>
  </si>
  <si>
    <t>-2081156049</t>
  </si>
  <si>
    <t xml:space="preserve">312,00*1,1                     "TV+CTV</t>
  </si>
  <si>
    <t>722176114</t>
  </si>
  <si>
    <t xml:space="preserve">Montáž potrubí z plastových trub  svařovaných polyfuzně D přes 25 do 32 mm</t>
  </si>
  <si>
    <t>238804073</t>
  </si>
  <si>
    <t>STRFB032TRCT</t>
  </si>
  <si>
    <t>-1936945588</t>
  </si>
  <si>
    <t xml:space="preserve">42,00*1,1              "TV</t>
  </si>
  <si>
    <t>722176115</t>
  </si>
  <si>
    <t xml:space="preserve">Montáž potrubí z plastových trub  svařovaných polyfuzně D přes 32 do 40 mm</t>
  </si>
  <si>
    <t>-1143856790</t>
  </si>
  <si>
    <t>STRFB040TRCT</t>
  </si>
  <si>
    <t xml:space="preserve">Vícevrstvé potrubí SDR 7,2  PN 28</t>
  </si>
  <si>
    <t>-39810671</t>
  </si>
  <si>
    <t xml:space="preserve">41,00*1,1                 "TV</t>
  </si>
  <si>
    <t>722176116</t>
  </si>
  <si>
    <t xml:space="preserve">Montáž potrubí z plastových trub  svařovaných polyfuzně D přes 40 do 50 mm</t>
  </si>
  <si>
    <t>510707001</t>
  </si>
  <si>
    <t>STRFB050TRCT</t>
  </si>
  <si>
    <t>-144833083</t>
  </si>
  <si>
    <t xml:space="preserve">137,00*1,1            "TV</t>
  </si>
  <si>
    <t>722176117</t>
  </si>
  <si>
    <t xml:space="preserve">Montáž potrubí z plastových trub  svařovaných polyfuzně D přes 50 do 63 mm</t>
  </si>
  <si>
    <t>-2066915870</t>
  </si>
  <si>
    <t>STRFB063TRCT</t>
  </si>
  <si>
    <t>425014473</t>
  </si>
  <si>
    <t xml:space="preserve">14,00*1,1             "TV</t>
  </si>
  <si>
    <t>722190401</t>
  </si>
  <si>
    <t xml:space="preserve">Zřízení přípojek na potrubí  vyvedení a upevnění výpustek do DN 25</t>
  </si>
  <si>
    <t>190153856</t>
  </si>
  <si>
    <t>722190402</t>
  </si>
  <si>
    <t xml:space="preserve">Zřízení přípojek na potrubí  vyvedení a upevnění výpustek přes 25 do DN 50</t>
  </si>
  <si>
    <t>-1225499595</t>
  </si>
  <si>
    <t>722190403</t>
  </si>
  <si>
    <t xml:space="preserve">Zřízení přípojek na potrubí  vyvedení a upevnění výpustek přes 50 do DN 100</t>
  </si>
  <si>
    <t>-1591968258</t>
  </si>
  <si>
    <t>722191001</t>
  </si>
  <si>
    <t>Dodávka a montáž pevných bodů na potrubí</t>
  </si>
  <si>
    <t>1036273157</t>
  </si>
  <si>
    <t>722219104</t>
  </si>
  <si>
    <t>Armatury přírubové montáž vodovodních armatur přírubových ostatních typů DN 80</t>
  </si>
  <si>
    <t>1240089238</t>
  </si>
  <si>
    <t>55118693</t>
  </si>
  <si>
    <t>kontrolovatelná zpětná přírubová armatura DN80 "EA" (dle ČSN EN 1717)</t>
  </si>
  <si>
    <t>1581635867</t>
  </si>
  <si>
    <t>722231072</t>
  </si>
  <si>
    <t>Armatury se dvěma závity ventily zpětné mosazné PN 10 do 110°C G 1/2</t>
  </si>
  <si>
    <t>-2038543098</t>
  </si>
  <si>
    <t>722234263</t>
  </si>
  <si>
    <t>Armatury se dvěma závity filtry mosazný PN 16 do 120 °C G 1/2</t>
  </si>
  <si>
    <t>-1410618476</t>
  </si>
  <si>
    <t>722220111</t>
  </si>
  <si>
    <t>Armatury s jedním závitem nástěnky pro výtokový ventil G 1/2</t>
  </si>
  <si>
    <t>109660018</t>
  </si>
  <si>
    <t>722220112</t>
  </si>
  <si>
    <t>Armatury s jedním závitem nástěnky pro výtokový ventil G 3/4</t>
  </si>
  <si>
    <t>200259602</t>
  </si>
  <si>
    <t>722220121</t>
  </si>
  <si>
    <t>Armatury s jedním závitem nástěnky pro baterii G 1/2</t>
  </si>
  <si>
    <t>pár</t>
  </si>
  <si>
    <t>1930418421</t>
  </si>
  <si>
    <t>722230101</t>
  </si>
  <si>
    <t>Armatury se dvěma závity ventily přímé G 1/2</t>
  </si>
  <si>
    <t>1094782593</t>
  </si>
  <si>
    <t>722230102</t>
  </si>
  <si>
    <t>Armatury se dvěma závity ventily přímé G 3/4</t>
  </si>
  <si>
    <t>-1333166565</t>
  </si>
  <si>
    <t>722230103</t>
  </si>
  <si>
    <t>Armatury se dvěma závity ventily přímé G 1</t>
  </si>
  <si>
    <t>-1079481019</t>
  </si>
  <si>
    <t>722230106</t>
  </si>
  <si>
    <t>Armatury se dvěma závity ventily přímé G 2</t>
  </si>
  <si>
    <t>-718442829</t>
  </si>
  <si>
    <t>722230111</t>
  </si>
  <si>
    <t>Armatury se dvěma závity ventily přímé s odvodňovacím ventilem G 1/2</t>
  </si>
  <si>
    <t>1162447364</t>
  </si>
  <si>
    <t>722230112</t>
  </si>
  <si>
    <t>Armatury se dvěma závity ventily přímé s odvodňovacím ventilem G 3/4</t>
  </si>
  <si>
    <t>-1026737303</t>
  </si>
  <si>
    <t>722230113</t>
  </si>
  <si>
    <t>Armatury se dvěma závity ventily přímé s odvodňovacím ventilem G 1</t>
  </si>
  <si>
    <t>-1226607141</t>
  </si>
  <si>
    <t>722230114</t>
  </si>
  <si>
    <t>Armatury se dvěma závity ventily přímé s odvodňovacím ventilem G 5/4</t>
  </si>
  <si>
    <t>-999104404</t>
  </si>
  <si>
    <t>722230115</t>
  </si>
  <si>
    <t>Armatury se dvěma závity ventily přímé s odvodňovacím ventilem G 6/4</t>
  </si>
  <si>
    <t>220638458</t>
  </si>
  <si>
    <t>722231058</t>
  </si>
  <si>
    <t>Armatury se dvěma závity šoupátka mosazná PN 10 do 80°C G 3</t>
  </si>
  <si>
    <t>-1014432945</t>
  </si>
  <si>
    <t>722290226</t>
  </si>
  <si>
    <t xml:space="preserve">Zkoušky, proplach a desinfekce vodovodního potrubí  zkoušky těsnosti vodovodního potrubí závitového do DN 50</t>
  </si>
  <si>
    <t>1066408999</t>
  </si>
  <si>
    <t>722290229</t>
  </si>
  <si>
    <t xml:space="preserve">Zkoušky, proplach a desinfekce vodovodního potrubí  zkoušky těsnosti vodovodního potrubí závitového přes DN 50 do DN 100</t>
  </si>
  <si>
    <t>-1439824952</t>
  </si>
  <si>
    <t>734221501</t>
  </si>
  <si>
    <t xml:space="preserve">Ventil termostatický regulační pro CTV  RV15</t>
  </si>
  <si>
    <t>-526520055</t>
  </si>
  <si>
    <t>734221501.1</t>
  </si>
  <si>
    <t>Ventil termostatický směšovací DN 25, 20 - 43°C, 3,5 m3/h</t>
  </si>
  <si>
    <t>560131868</t>
  </si>
  <si>
    <t>722263300</t>
  </si>
  <si>
    <t>Patní měřič teplé vody vč. plechové skříně a montáže</t>
  </si>
  <si>
    <t xml:space="preserve">soubor </t>
  </si>
  <si>
    <t>-16722552</t>
  </si>
  <si>
    <t>Poznámka k položce:
výkon výměníku 3 kW, měřící rozsah Qn = 6 m3/hod 
chod čerpadla řízen termostatem na základě teploty vody
 a týdenním časovým programem (digitálními hodinami)</t>
  </si>
  <si>
    <t>722263209</t>
  </si>
  <si>
    <t xml:space="preserve">Vodoměry  pro vodu do 100°C závitové horizontální jednovtokové suchoběžné pro dálkový odečet G 1/2 x 110 mm Qn 1,6 R100</t>
  </si>
  <si>
    <t>1187571549</t>
  </si>
  <si>
    <t>722263210</t>
  </si>
  <si>
    <t xml:space="preserve">Vodoměry  pro vodu do 100°C závitové horizontální jednovtokové suchoběžné pro dálkový odečet G 3/4 x 130 mm Qn 4,0 R100</t>
  </si>
  <si>
    <t>2138674966</t>
  </si>
  <si>
    <t>722290234</t>
  </si>
  <si>
    <t xml:space="preserve">Zkoušky, proplach a desinfekce vodovodního potrubí  proplach a desinfekce vodovodního potrubí do DN 80</t>
  </si>
  <si>
    <t>-268615635</t>
  </si>
  <si>
    <t>998722102</t>
  </si>
  <si>
    <t xml:space="preserve">Přesun hmot pro vnitřní vodovod  stanovený z hmotnosti přesunovaného materiálu vodorovná dopravní vzdálenost do 50 m v objektech výšky přes 6 do 12 m</t>
  </si>
  <si>
    <t>-1734456806</t>
  </si>
  <si>
    <t>998722181</t>
  </si>
  <si>
    <t xml:space="preserve">Přesun hmot pro vnitřní vodovod  stanovený z hmotnosti přesunovaného materiálu Příplatek k ceně za přesun prováděný bez použití mechanizace pro jakoukoliv výšku objektu</t>
  </si>
  <si>
    <t>459278801</t>
  </si>
  <si>
    <t>722a</t>
  </si>
  <si>
    <t>Zdravotechnika - vnitřní vodovod-demontáž</t>
  </si>
  <si>
    <t>722130804</t>
  </si>
  <si>
    <t xml:space="preserve">Demontáž potrubí z ocelových trubek pozinkovaných  závitových DN 65</t>
  </si>
  <si>
    <t>345121066</t>
  </si>
  <si>
    <t>722130805</t>
  </si>
  <si>
    <t xml:space="preserve">Demontáž potrubí z ocelových trubek pozinkovaných  závitových DN 80</t>
  </si>
  <si>
    <t>-519071446</t>
  </si>
  <si>
    <t>722130831</t>
  </si>
  <si>
    <t xml:space="preserve">Demontáž potrubí z ocelových trubek pozinkovaných  tvarovek nástěnek</t>
  </si>
  <si>
    <t>-1694122489</t>
  </si>
  <si>
    <t>722170801</t>
  </si>
  <si>
    <t xml:space="preserve">Demontáž rozvodů vody z plastů  do Ø 25 mm</t>
  </si>
  <si>
    <t>2110999556</t>
  </si>
  <si>
    <t>722170804</t>
  </si>
  <si>
    <t xml:space="preserve">Demontáž rozvodů vody z plastů  přes 25 do Ø 50 mm</t>
  </si>
  <si>
    <t>228114177</t>
  </si>
  <si>
    <t>722220861</t>
  </si>
  <si>
    <t xml:space="preserve">Demontáž armatur závitových  se dvěma závity do G 3/4</t>
  </si>
  <si>
    <t>-1879576846</t>
  </si>
  <si>
    <t>722290822</t>
  </si>
  <si>
    <t xml:space="preserve">Vnitrostaveništní přemístění vybouraných (demontovaných) hmot  vnitřní vodovod vodorovně do 100 m v objektech výšky přes 6 do 12 m</t>
  </si>
  <si>
    <t>1718169005</t>
  </si>
  <si>
    <t>725</t>
  </si>
  <si>
    <t>Zdravotechnika - zařizovací předměty</t>
  </si>
  <si>
    <t>725111132</t>
  </si>
  <si>
    <t>Zařízení záchodů splachovače nádržkové plastové nízkopoložené nebo vysokopoložené</t>
  </si>
  <si>
    <t>-1875265969</t>
  </si>
  <si>
    <t>Poznámka k položce:
pro výlevky</t>
  </si>
  <si>
    <t>725112022</t>
  </si>
  <si>
    <t>Zařízení záchodů klozety keramické závěsné na nosné stěny s hlubokým splachováním odpad vodorovný</t>
  </si>
  <si>
    <t>1303785036</t>
  </si>
  <si>
    <t xml:space="preserve">1        "S1-Z</t>
  </si>
  <si>
    <t xml:space="preserve">2        "KA-A</t>
  </si>
  <si>
    <t xml:space="preserve">2        "TD-1</t>
  </si>
  <si>
    <t>55167381</t>
  </si>
  <si>
    <t>sedátko klozetové duroplastové bílé s poklopem</t>
  </si>
  <si>
    <t>983888385</t>
  </si>
  <si>
    <t>725112182</t>
  </si>
  <si>
    <t>Zařízení záchodů kombi klozety s úspornou armaturou odpad svislý</t>
  </si>
  <si>
    <t>-1905883177</t>
  </si>
  <si>
    <t>725112183</t>
  </si>
  <si>
    <t>Zařízení záchodů kombi klozety s úspornou armaturou odpad šikmý 76°</t>
  </si>
  <si>
    <t>429523668</t>
  </si>
  <si>
    <t>55167399</t>
  </si>
  <si>
    <t xml:space="preserve">sedátko klozetové duroplastové bílé s poklopem_x000d_
</t>
  </si>
  <si>
    <t>-1538076268</t>
  </si>
  <si>
    <t>725121502</t>
  </si>
  <si>
    <t>Pisoárové záchodky keramické bez splachovací nádrže urinál bez odsávání s otvorem pro ventil</t>
  </si>
  <si>
    <t>-432018175</t>
  </si>
  <si>
    <t xml:space="preserve">1            "KA-A</t>
  </si>
  <si>
    <t>725211601</t>
  </si>
  <si>
    <t>Umyvadla keramická bez výtokových armatur se zápachovou uzávěrkou připevněná na stěnu šrouby bílá bez sloupu nebo krytu na sifon 500 mm</t>
  </si>
  <si>
    <t>-2096579540</t>
  </si>
  <si>
    <t xml:space="preserve">1               "S1-Z</t>
  </si>
  <si>
    <t>725211603</t>
  </si>
  <si>
    <t>Umyvadla keramická bez výtokových armatur se zápachovou uzávěrkou připevněná na stěnu šrouby bílá bez sloupu nebo krytu na sifon 600 mm</t>
  </si>
  <si>
    <t>-71318917</t>
  </si>
  <si>
    <t xml:space="preserve">3               "S1-Z</t>
  </si>
  <si>
    <t xml:space="preserve">3               "KA-A</t>
  </si>
  <si>
    <t xml:space="preserve">14             "UO-21</t>
  </si>
  <si>
    <t xml:space="preserve">12             "TD-1</t>
  </si>
  <si>
    <t>725241111</t>
  </si>
  <si>
    <t>Sprchové vaničky, boxy, kouty a zástěny sprchové vaničky akrylátové čtvercové 800x800 mm</t>
  </si>
  <si>
    <t>-1941713886</t>
  </si>
  <si>
    <t>725245101</t>
  </si>
  <si>
    <t>Sprchové vaničky, boxy, kouty a zástěny zástěny sprchové do výšky 2000 mm dveře jednokřídlé, šířky 750 mm</t>
  </si>
  <si>
    <t>1920056633</t>
  </si>
  <si>
    <t>725245171</t>
  </si>
  <si>
    <t>Sprchové vaničky, boxy, kouty a zástěny zástěny sprchové do výšky 2000 mm dveře zásuvné čtyřdílné se dvěma posuvnými díly s rohovým vstupem, šířky 800 mm</t>
  </si>
  <si>
    <t>532568961</t>
  </si>
  <si>
    <t>725310919</t>
  </si>
  <si>
    <t xml:space="preserve">Opravy dřezů  zpětná montáž dřezu ocelového jednodílného</t>
  </si>
  <si>
    <t>-790944565</t>
  </si>
  <si>
    <t>725311131</t>
  </si>
  <si>
    <t>Dřezy bez výtokových armatur dvojité se zápachovou uzávěrkou nerezové nástavné 900x600 mm</t>
  </si>
  <si>
    <t>-1333342914</t>
  </si>
  <si>
    <t>725331111</t>
  </si>
  <si>
    <t>Výlevky bez výtokových armatur a splachovací nádrže keramické se sklopnou plastovou mřížkou 425 mm</t>
  </si>
  <si>
    <t>1757587544</t>
  </si>
  <si>
    <t xml:space="preserve">1               "UO-21</t>
  </si>
  <si>
    <t xml:space="preserve">1               "TD-1</t>
  </si>
  <si>
    <t>725811115</t>
  </si>
  <si>
    <t>Ventily nástěnné s pevným výtokem G 1/2 x 80 mm pro napojení hadice</t>
  </si>
  <si>
    <t>-1534270376</t>
  </si>
  <si>
    <t>725811301</t>
  </si>
  <si>
    <t>Ventily nástěnné samouzavírací s omezenou dobou výtoku tlačné G 1/2 (6 l/min)</t>
  </si>
  <si>
    <t>-1386249995</t>
  </si>
  <si>
    <t>Poznámka k položce:
Pro pisoár</t>
  </si>
  <si>
    <t>55172110.SNL</t>
  </si>
  <si>
    <t>Napájecí zdroj SLZ 01Z</t>
  </si>
  <si>
    <t>1188279681</t>
  </si>
  <si>
    <t>Poznámka k položce:
SLZ 01Z</t>
  </si>
  <si>
    <t>725813111</t>
  </si>
  <si>
    <t>Ventily rohové bez připojovací trubičky nebo flexi hadičky G 1/2</t>
  </si>
  <si>
    <t>2060766041</t>
  </si>
  <si>
    <t>725813112</t>
  </si>
  <si>
    <t>Ventily rohové bez připojovací trubičky nebo flexi hadičky pračkové G 3/4</t>
  </si>
  <si>
    <t>1606231346</t>
  </si>
  <si>
    <t>725819401</t>
  </si>
  <si>
    <t>Ventily montáž ventilů ostatních typů rohových s připojovací trubičkou G 1/2</t>
  </si>
  <si>
    <t>-1451984169</t>
  </si>
  <si>
    <t>55141001</t>
  </si>
  <si>
    <t>kohout kulový rohový mosazný R 1/2" + připojovací flexi hadička</t>
  </si>
  <si>
    <t>990271092</t>
  </si>
  <si>
    <t>725821311</t>
  </si>
  <si>
    <t>Baterie dřezové nástěnné pákové s otáčivým kulatým ústím a délkou ramínka 200 mm</t>
  </si>
  <si>
    <t>-612207516</t>
  </si>
  <si>
    <t xml:space="preserve">1              "dřez</t>
  </si>
  <si>
    <t>725821312</t>
  </si>
  <si>
    <t>Baterie dřezové nástěnné pákové s otáčivým kulatým ústím a délkou ramínka 300 mm</t>
  </si>
  <si>
    <t>-41217487</t>
  </si>
  <si>
    <t xml:space="preserve">3         "výlevky</t>
  </si>
  <si>
    <t>725821325</t>
  </si>
  <si>
    <t>Baterie dřezové stojánkové pákové s otáčivým ústím a délkou ramínka 220 mm</t>
  </si>
  <si>
    <t>2135325065</t>
  </si>
  <si>
    <t>725822611</t>
  </si>
  <si>
    <t>Baterie umyvadlové stojánkové pákové bez výpusti</t>
  </si>
  <si>
    <t>225284708</t>
  </si>
  <si>
    <t>725841311</t>
  </si>
  <si>
    <t>Baterie sprchové nástěnné pákové se soupravou s horním vývodem</t>
  </si>
  <si>
    <t>-1054669282</t>
  </si>
  <si>
    <t>725849412</t>
  </si>
  <si>
    <t>Baterie sprchové montáž nástěnných baterií s pevnou výškou sprchy</t>
  </si>
  <si>
    <t>34699840</t>
  </si>
  <si>
    <t>55145331.SNL</t>
  </si>
  <si>
    <t>Ovládání sprchy s piezo tlačítkem, antivandalový kryt, 24V DC, pro 1 vodu</t>
  </si>
  <si>
    <t>1718323750</t>
  </si>
  <si>
    <t>Poznámka k položce:
SLS 01PA</t>
  </si>
  <si>
    <t>55145331.1</t>
  </si>
  <si>
    <t>Antivandal sprchový výtok (hlavová sprcha)</t>
  </si>
  <si>
    <t>132818798</t>
  </si>
  <si>
    <t>Poznámka k položce:
SL4 39</t>
  </si>
  <si>
    <t>725851305</t>
  </si>
  <si>
    <t>Ventily odpadní pro zařizovací předměty dřezové bez přepadu G 6/4</t>
  </si>
  <si>
    <t>-513058089</t>
  </si>
  <si>
    <t>725851307</t>
  </si>
  <si>
    <t>Ventily odpadní pro zařizovací předměty dřezové bez přepadu G 6/4 pro dvojdřez</t>
  </si>
  <si>
    <t>-1272949159</t>
  </si>
  <si>
    <t>725851325</t>
  </si>
  <si>
    <t>Ventily odpadní pro zařizovací předměty umyvadlové bez přepadu G 5/4</t>
  </si>
  <si>
    <t>-1616861915</t>
  </si>
  <si>
    <t>725861102</t>
  </si>
  <si>
    <t>Zápachové uzávěrky zařizovacích předmětů pro umyvadla DN 40</t>
  </si>
  <si>
    <t>1650570128</t>
  </si>
  <si>
    <t>725862103</t>
  </si>
  <si>
    <t>Zápachové uzávěrky zařizovacích předmětů pro dřezy DN 40/50</t>
  </si>
  <si>
    <t>-1137841077</t>
  </si>
  <si>
    <t>725862123</t>
  </si>
  <si>
    <t xml:space="preserve">Zápachové uzávěrky zařizovacích předmětů pro dvojdřezy  DN 40/50</t>
  </si>
  <si>
    <t>1295659620</t>
  </si>
  <si>
    <t>725865312</t>
  </si>
  <si>
    <t>Zápachové uzávěrky zařizovacích předmětů pro vany sprchových koutů s kulovým kloubem na odtoku DN 40/50 a odpadním ventilem</t>
  </si>
  <si>
    <t>2134892317</t>
  </si>
  <si>
    <t>725865411</t>
  </si>
  <si>
    <t>Zápachové uzávěrky zařizovacích předmětů pro pisoáry DN 32/40</t>
  </si>
  <si>
    <t>-2078350039</t>
  </si>
  <si>
    <t>725980122</t>
  </si>
  <si>
    <t xml:space="preserve">Dvířka  15/20 s rámem</t>
  </si>
  <si>
    <t>-1575769115</t>
  </si>
  <si>
    <t>725980123.1</t>
  </si>
  <si>
    <t xml:space="preserve">Dvířka  20/25 s rámem</t>
  </si>
  <si>
    <t>1817033130</t>
  </si>
  <si>
    <t>725980123</t>
  </si>
  <si>
    <t xml:space="preserve">Dvířka  30/30</t>
  </si>
  <si>
    <t>-1994704855</t>
  </si>
  <si>
    <t>998725102</t>
  </si>
  <si>
    <t xml:space="preserve">Přesun hmot pro zařizovací předměty  stanovený z hmotnosti přesunovaného materiálu vodorovná dopravní vzdálenost do 50 m v objektech výšky přes 6 do 12 m</t>
  </si>
  <si>
    <t>14092761</t>
  </si>
  <si>
    <t>998725181</t>
  </si>
  <si>
    <t xml:space="preserve">Přesun hmot pro zařizovací předměty  stanovený z hmotnosti přesunovaného materiálu Příplatek k cenám za přesun prováděný bez použití mechanizace pro jakoukoliv výšku objektu</t>
  </si>
  <si>
    <t>-1079423444</t>
  </si>
  <si>
    <t>725a</t>
  </si>
  <si>
    <t>Zdravotechnika - zařizovací předměty-demontáž</t>
  </si>
  <si>
    <t>725110814</t>
  </si>
  <si>
    <t xml:space="preserve">Demontáž klozetů  odsávacích nebo kombinačních</t>
  </si>
  <si>
    <t>678852344</t>
  </si>
  <si>
    <t xml:space="preserve">3                     "S1-Z   </t>
  </si>
  <si>
    <t xml:space="preserve">2                      "TD-1   </t>
  </si>
  <si>
    <t xml:space="preserve">2                      "KA-A  </t>
  </si>
  <si>
    <t>163</t>
  </si>
  <si>
    <t>725210821</t>
  </si>
  <si>
    <t xml:space="preserve">Demontáž umyvadel  bez výtokových armatur umyvadel</t>
  </si>
  <si>
    <t>-674849816</t>
  </si>
  <si>
    <t xml:space="preserve">2                "S1-Z       </t>
  </si>
  <si>
    <t xml:space="preserve">4                "KA-A     </t>
  </si>
  <si>
    <t xml:space="preserve">18              "TD-1      </t>
  </si>
  <si>
    <t xml:space="preserve">14              "UO-21   </t>
  </si>
  <si>
    <t>164</t>
  </si>
  <si>
    <t>725240812</t>
  </si>
  <si>
    <t xml:space="preserve">Demontáž sprchových kabin a vaniček  bez výtokových armatur vaniček</t>
  </si>
  <si>
    <t>-681090666</t>
  </si>
  <si>
    <t>165</t>
  </si>
  <si>
    <t>725310821</t>
  </si>
  <si>
    <t xml:space="preserve">Demontáž dřezů jednodílných  bez výtokových armatur na konzolách</t>
  </si>
  <si>
    <t>1038623739</t>
  </si>
  <si>
    <t>166</t>
  </si>
  <si>
    <t>725310823</t>
  </si>
  <si>
    <t xml:space="preserve">Demontáž dřezů jednodílných  bez výtokových armatur vestavěných v kuchyňských sestavách</t>
  </si>
  <si>
    <t>338266251</t>
  </si>
  <si>
    <t>167</t>
  </si>
  <si>
    <t>725330820</t>
  </si>
  <si>
    <t xml:space="preserve">Demontáž výlevek  bez výtokových armatur a bez nádrže a splachovacího potrubí diturvitových</t>
  </si>
  <si>
    <t>1015544712</t>
  </si>
  <si>
    <t>168</t>
  </si>
  <si>
    <t>725810811</t>
  </si>
  <si>
    <t xml:space="preserve">Demontáž výtokových ventilů  nástěnných</t>
  </si>
  <si>
    <t>1514231199</t>
  </si>
  <si>
    <t>169</t>
  </si>
  <si>
    <t>725820801</t>
  </si>
  <si>
    <t xml:space="preserve">Demontáž baterií  nástěnných do G 3/4</t>
  </si>
  <si>
    <t>1974953628</t>
  </si>
  <si>
    <t>170</t>
  </si>
  <si>
    <t>725840850</t>
  </si>
  <si>
    <t xml:space="preserve">Demontáž baterií sprchových  do G 3/4 x 1</t>
  </si>
  <si>
    <t>-1051026870</t>
  </si>
  <si>
    <t>171</t>
  </si>
  <si>
    <t>725850800</t>
  </si>
  <si>
    <t xml:space="preserve">Demontáž odpadních ventilů  všech připojovacích dimenzí</t>
  </si>
  <si>
    <t>-344059647</t>
  </si>
  <si>
    <t>172</t>
  </si>
  <si>
    <t>725860811</t>
  </si>
  <si>
    <t xml:space="preserve">Demontáž zápachových uzávěrek pro zařizovací předměty  jednoduchých</t>
  </si>
  <si>
    <t>-1891480451</t>
  </si>
  <si>
    <t>173</t>
  </si>
  <si>
    <t>725590812</t>
  </si>
  <si>
    <t xml:space="preserve">Vnitrostaveništní přemístění vybouraných (demontovaných) hmot  zařizovacích předmětů vodorovně do 100 m v objektech výšky přes 6 do 12 m</t>
  </si>
  <si>
    <t>380675582</t>
  </si>
  <si>
    <t>726</t>
  </si>
  <si>
    <t>Zdravotechnika - předstěnové instalace</t>
  </si>
  <si>
    <t>174</t>
  </si>
  <si>
    <t>726131041</t>
  </si>
  <si>
    <t>Předstěnové instalační systémy do lehkých stěn s kovovou konstrukcí pro závěsné klozety ovládání zepředu, stavební výšky 1120 mm</t>
  </si>
  <si>
    <t>232394539</t>
  </si>
  <si>
    <t>175</t>
  </si>
  <si>
    <t>726191002</t>
  </si>
  <si>
    <t xml:space="preserve">Ostatní příslušenství instalačních systémů  souprava pro předstěnovou montáž</t>
  </si>
  <si>
    <t>-1226912495</t>
  </si>
  <si>
    <t>176</t>
  </si>
  <si>
    <t>998726112</t>
  </si>
  <si>
    <t xml:space="preserve">Přesun hmot pro instalační prefabrikáty  stanovený z hmotnosti přesunovaného materiálu vodorovná dopravní vzdálenost do 50 m v objektech výšky přes 6 m do 12 m</t>
  </si>
  <si>
    <t>1165831302</t>
  </si>
  <si>
    <t>177</t>
  </si>
  <si>
    <t>998726181</t>
  </si>
  <si>
    <t xml:space="preserve">Přesun hmot pro instalační prefabrikáty  stanovený z hmotnosti přesunovaného materiálu Příplatek k cenám za přesun prováděný bez použití mechanizace pro jakoukoliv výšku objektu</t>
  </si>
  <si>
    <t>-346857999</t>
  </si>
  <si>
    <t>727</t>
  </si>
  <si>
    <t>Zdravotechnika - požární ochrana</t>
  </si>
  <si>
    <t>178</t>
  </si>
  <si>
    <t>727121103</t>
  </si>
  <si>
    <t>Protipožární ochranné manžety z jedné strany dělící konstrukce požární odolnost EI 90 D 50</t>
  </si>
  <si>
    <t>128731045</t>
  </si>
  <si>
    <t>179</t>
  </si>
  <si>
    <t>767995111</t>
  </si>
  <si>
    <t xml:space="preserve">Montáž ostatních atypických zámečnických konstrukcí  hmotnosti do 5 kg</t>
  </si>
  <si>
    <t>kg</t>
  </si>
  <si>
    <t>-117299344</t>
  </si>
  <si>
    <t>180</t>
  </si>
  <si>
    <t>767 001</t>
  </si>
  <si>
    <t>závěsy pro vodovodní potrubí v podhledech</t>
  </si>
  <si>
    <t>1469124128</t>
  </si>
  <si>
    <t>Poznámka k položce:
nosník 38/40 mm, dl. 600 mm, pozinkovaný + 2x závitová tyč dl.500 mm</t>
  </si>
  <si>
    <t>181</t>
  </si>
  <si>
    <t>767996701</t>
  </si>
  <si>
    <t xml:space="preserve">Demontáž ostatních zámečnických konstrukcí  o hmotnosti jednotlivých dílů řezáním do 50 kg</t>
  </si>
  <si>
    <t>-2065161566</t>
  </si>
  <si>
    <t>182</t>
  </si>
  <si>
    <t>-1516092712</t>
  </si>
  <si>
    <t>183</t>
  </si>
  <si>
    <t>-1837075604</t>
  </si>
  <si>
    <t>184</t>
  </si>
  <si>
    <t>783614653</t>
  </si>
  <si>
    <t>Základní antikorozní nátěr armatur a kovových potrubí jednonásobný potrubí do DN 50 mm syntetický samozákladující</t>
  </si>
  <si>
    <t>1167436542</t>
  </si>
  <si>
    <t>185</t>
  </si>
  <si>
    <t>783614663</t>
  </si>
  <si>
    <t>Základní antikorozní nátěr armatur a kovových potrubí jednonásobný potrubí přes DN 50 do DN 100 mm syntetický samozákladující</t>
  </si>
  <si>
    <t>1991253796</t>
  </si>
  <si>
    <t>186</t>
  </si>
  <si>
    <t>-50451820</t>
  </si>
  <si>
    <t>187</t>
  </si>
  <si>
    <t>783615561</t>
  </si>
  <si>
    <t>Mezinátěr armatur a kovových potrubí potrubí přes DN 50 do DN 100 mm syntetický standardní</t>
  </si>
  <si>
    <t>-1123482050</t>
  </si>
  <si>
    <t>188</t>
  </si>
  <si>
    <t>656179022</t>
  </si>
  <si>
    <t>189</t>
  </si>
  <si>
    <t>783617631</t>
  </si>
  <si>
    <t>Krycí nátěr (email) armatur a kovových potrubí potrubí přes DN 50 do DN 100 mm dvojnásobný syntetický standardní</t>
  </si>
  <si>
    <t>198334233</t>
  </si>
  <si>
    <t>29c - Elektrotechnika</t>
  </si>
  <si>
    <t>Soupis:</t>
  </si>
  <si>
    <t>29c1 - Elektrotechnika - část KA-A, S1-Z</t>
  </si>
  <si>
    <t xml:space="preserve">    741 - Elektroinstalace - silnoproud</t>
  </si>
  <si>
    <t xml:space="preserve">    741a - Elektroinstalace - demontáže</t>
  </si>
  <si>
    <t>974049121</t>
  </si>
  <si>
    <t xml:space="preserve">Vysekání rýh v betonových zdech  do hl. 30 mm a šířky do 30 mm</t>
  </si>
  <si>
    <t>836627922</t>
  </si>
  <si>
    <t>977151111</t>
  </si>
  <si>
    <t>Jádrové vrty diamantovými korunkami do stavebních materiálů (železobetonu, betonu, cihel, obkladů, dlažeb, kamene) průměru do 35 mm</t>
  </si>
  <si>
    <t>-1563736749</t>
  </si>
  <si>
    <t>977151211</t>
  </si>
  <si>
    <t>Jádrové vrty diamantovými korunkami do stavebních materiálů (železobetonu, betonu, cihel, obkladů, dlažeb, kamene) dovrchní (směrem vzhůru), průměru do 35 mm</t>
  </si>
  <si>
    <t>1938809983</t>
  </si>
  <si>
    <t>741</t>
  </si>
  <si>
    <t>Elektroinstalace - silnoproud</t>
  </si>
  <si>
    <t>741110511</t>
  </si>
  <si>
    <t>Montáž lišt a kanálků elektroinstalačních se spojkami, ohyby a rohy a s nasunutím do krabic vkládacích s víčkem, šířky do 60 mm</t>
  </si>
  <si>
    <t>-295573596</t>
  </si>
  <si>
    <t>34571007</t>
  </si>
  <si>
    <t>lišta elektroinstalační hranatá bílá 40 x 20</t>
  </si>
  <si>
    <t>-1193109852</t>
  </si>
  <si>
    <t>741112001</t>
  </si>
  <si>
    <t>Montáž krabic elektroinstalačních bez napojení na trubky a lišty, demontáže a montáže víčka a přístroje protahovacích nebo odbočných zapuštěných plastových kruhových</t>
  </si>
  <si>
    <t>883214059</t>
  </si>
  <si>
    <t>34571511</t>
  </si>
  <si>
    <t>krabice přístrojová instalační 500 V, D 69 mm x 30mm</t>
  </si>
  <si>
    <t>2049005172</t>
  </si>
  <si>
    <t>741120001</t>
  </si>
  <si>
    <t>Montáž vodičů izolovaných měděných bez ukončení uložených pod omítku plných a laněných (CY), průřezu žíly 0,35 až 6 mm2</t>
  </si>
  <si>
    <t>-1318909593</t>
  </si>
  <si>
    <t>34111030</t>
  </si>
  <si>
    <t>kabel silový s Cu jádrem 1 kV 3x1,5mm2</t>
  </si>
  <si>
    <t>-1234669115</t>
  </si>
  <si>
    <t>34111036</t>
  </si>
  <si>
    <t>kabel silový s Cu jádrem 1 kV 3x2,5mm2</t>
  </si>
  <si>
    <t>55388738</t>
  </si>
  <si>
    <t>341110361</t>
  </si>
  <si>
    <t>vodič CY 4 ZŽ</t>
  </si>
  <si>
    <t>1050344204</t>
  </si>
  <si>
    <t>Poznámka k položce:
obsah kovu [kg/m], Cu =0,074, Al =0</t>
  </si>
  <si>
    <t>210220003</t>
  </si>
  <si>
    <t xml:space="preserve">Montáž uzemňovacího vedení s upevněním, propojením a připojením pomocí svorek  na povrchu vodičů Cu páskou průřezu do 50 mm2</t>
  </si>
  <si>
    <t>1136285952</t>
  </si>
  <si>
    <t>35441895</t>
  </si>
  <si>
    <t>svorka ZSA 16</t>
  </si>
  <si>
    <t>525933870</t>
  </si>
  <si>
    <t>1188351</t>
  </si>
  <si>
    <t>pásek Cu 50x1,5</t>
  </si>
  <si>
    <t>-1923442183</t>
  </si>
  <si>
    <t>741310001</t>
  </si>
  <si>
    <t>Montáž spínačů jedno nebo dvoupólových nástěnných se zapojením vodičů, pro prostředí normální vypínačů, řazení 1-jednopólových</t>
  </si>
  <si>
    <t>-952275460</t>
  </si>
  <si>
    <t>34535512</t>
  </si>
  <si>
    <t xml:space="preserve">spínač jednopólový 10A komplet_x000d_
</t>
  </si>
  <si>
    <t>1066239365</t>
  </si>
  <si>
    <t>741310232</t>
  </si>
  <si>
    <t>Montáž spínačů jedno nebo dvoupólových polozapuštěných nebo zapuštěných se zapojením vodičů šroubové připojení, pro prostředí normální přepínačů, řazení 5B-časových</t>
  </si>
  <si>
    <t>-56769817</t>
  </si>
  <si>
    <t>34535900</t>
  </si>
  <si>
    <t>spínač časový (ovládání ventilátoru)</t>
  </si>
  <si>
    <t>-87821859</t>
  </si>
  <si>
    <t>741313001</t>
  </si>
  <si>
    <t>Montáž zásuvek domovních se zapojením vodičů bezšroubové připojení polozapuštěných nebo zapuštěných 10/16 A, provedení 2P + PE</t>
  </si>
  <si>
    <t>1357572350</t>
  </si>
  <si>
    <t>34555101</t>
  </si>
  <si>
    <t>zásuvka 1násobná 16A komplet</t>
  </si>
  <si>
    <t>-165370671</t>
  </si>
  <si>
    <t>741321003</t>
  </si>
  <si>
    <t>Montáž proudových chráničů se zapojením vodičů dvoupólových nn do 25 A ve skříni</t>
  </si>
  <si>
    <t>-1172851349</t>
  </si>
  <si>
    <t>35822697.1</t>
  </si>
  <si>
    <t>proudový chránič s jističem B10/1N/0,03/A</t>
  </si>
  <si>
    <t>-1054163902</t>
  </si>
  <si>
    <t>35822697.2</t>
  </si>
  <si>
    <t>-1850648190</t>
  </si>
  <si>
    <t>741371002</t>
  </si>
  <si>
    <t>Montáž svítidel zářivkových se zapojením vodičů bytových nebo společenských místností stropních přisazených 1 zdroj s krytem</t>
  </si>
  <si>
    <t>-382794095</t>
  </si>
  <si>
    <t>34812112</t>
  </si>
  <si>
    <t>svítidlo přisazené LED, 18W, IP44</t>
  </si>
  <si>
    <t>1883662234</t>
  </si>
  <si>
    <t>741210100</t>
  </si>
  <si>
    <t>Úprava rozvaděče RJ-51P, vč. materiálu</t>
  </si>
  <si>
    <t>980330939</t>
  </si>
  <si>
    <t>35822109.1</t>
  </si>
  <si>
    <t>jistič B 10/1</t>
  </si>
  <si>
    <t>1509775500</t>
  </si>
  <si>
    <t>741210100.1</t>
  </si>
  <si>
    <t>Úprava rozvaděče RJ-51P</t>
  </si>
  <si>
    <t>42494925</t>
  </si>
  <si>
    <t>741210100.2</t>
  </si>
  <si>
    <t>729153801</t>
  </si>
  <si>
    <t>59042125</t>
  </si>
  <si>
    <t>sádra šedá</t>
  </si>
  <si>
    <t>-948722896</t>
  </si>
  <si>
    <t>741400001</t>
  </si>
  <si>
    <t>Značení vodičů</t>
  </si>
  <si>
    <t>1014402787</t>
  </si>
  <si>
    <t>35800101</t>
  </si>
  <si>
    <t>drobný instalační a spojovací materiál</t>
  </si>
  <si>
    <t>%</t>
  </si>
  <si>
    <t>-1888126608</t>
  </si>
  <si>
    <t>HZS2221</t>
  </si>
  <si>
    <t xml:space="preserve">Hodinové zúčtovací sazby profesí PSV  provádění stavebních instalací elektrikář- pomocné montážní práce</t>
  </si>
  <si>
    <t>hod</t>
  </si>
  <si>
    <t>512</t>
  </si>
  <si>
    <t>819969114</t>
  </si>
  <si>
    <t>727111115</t>
  </si>
  <si>
    <t>požární ucpávka</t>
  </si>
  <si>
    <t>-2047254834</t>
  </si>
  <si>
    <t>741a</t>
  </si>
  <si>
    <t>Elektroinstalace - demontáže</t>
  </si>
  <si>
    <t>741000001</t>
  </si>
  <si>
    <t>Demontáž stávajících elektroobvodů v opravovaných prostorech vč. svítidel, vypínačů a zásuvek</t>
  </si>
  <si>
    <t>2004453010</t>
  </si>
  <si>
    <t>741000002</t>
  </si>
  <si>
    <t>543294500</t>
  </si>
  <si>
    <t>751111052</t>
  </si>
  <si>
    <t>Montáž ventilátoru axiálního nízkotlakého, průměru přes 100 do 200 mm</t>
  </si>
  <si>
    <t>-328155776</t>
  </si>
  <si>
    <t>42914108</t>
  </si>
  <si>
    <t xml:space="preserve">ventilátor </t>
  </si>
  <si>
    <t>-508503494</t>
  </si>
  <si>
    <t>29c2 - Elektrotechnika - část TD-1, UO-21, K1-A</t>
  </si>
  <si>
    <t>741310021</t>
  </si>
  <si>
    <t>Montáž spínačů jedno nebo dvoupólových nástěnných se zapojením vodičů, pro prostředí normální přepínačů, řazení 5-sériových</t>
  </si>
  <si>
    <t>-1723266429</t>
  </si>
  <si>
    <t>34535623.1</t>
  </si>
  <si>
    <t>přepínač sériový 10A 3553-05289 velkoplošný</t>
  </si>
  <si>
    <t>387025242</t>
  </si>
  <si>
    <t>48410331.1</t>
  </si>
  <si>
    <t xml:space="preserve"> čidlo vlhkosti (ovládání ventilátoru)</t>
  </si>
  <si>
    <t>-436175177</t>
  </si>
  <si>
    <t>741331031</t>
  </si>
  <si>
    <t>Montáž měřicích přístrojů bez zapojení vodičů elektroměru jednofázového</t>
  </si>
  <si>
    <t>1163155367</t>
  </si>
  <si>
    <t>7410011</t>
  </si>
  <si>
    <t>elektroměr 1f na DIN</t>
  </si>
  <si>
    <t>-368208974</t>
  </si>
  <si>
    <t>741210100.3</t>
  </si>
  <si>
    <t>741371025</t>
  </si>
  <si>
    <t>Montáž svítidel zářivkových se zapojením vodičů bytových nebo společenských místností stropních vestavných 4 zdroje</t>
  </si>
  <si>
    <t>1392717108</t>
  </si>
  <si>
    <t xml:space="preserve">8               "TD-1</t>
  </si>
  <si>
    <t xml:space="preserve">11            "UO-21</t>
  </si>
  <si>
    <t xml:space="preserve">10            "K1-A</t>
  </si>
  <si>
    <t>34814445.1</t>
  </si>
  <si>
    <t>svítidlo vestavné Modul 600, 4x18W, Al, EP (podhled chodba)</t>
  </si>
  <si>
    <t>1035332744</t>
  </si>
  <si>
    <t>34751010.1</t>
  </si>
  <si>
    <t>zářivka TL-D 18W/830, vč. montáže</t>
  </si>
  <si>
    <t>-92222744</t>
  </si>
  <si>
    <t>4*29</t>
  </si>
  <si>
    <t>751111053</t>
  </si>
  <si>
    <t xml:space="preserve">Montáž ventilátoru axiálního nízkotlakého  podhledového, průměru přes 200 do 300 mm</t>
  </si>
  <si>
    <t>1808013761</t>
  </si>
  <si>
    <t>42914130.1</t>
  </si>
  <si>
    <t>ventilátor axiální stěnový skříň z plastu 12V bezpečnostní provedení 7 W</t>
  </si>
  <si>
    <t>731722626</t>
  </si>
  <si>
    <t>29c3 - Elektrotechnika - část ŠM-1</t>
  </si>
  <si>
    <t>HZS - Hodinové zúčtovací sazby</t>
  </si>
  <si>
    <t>741210100.4</t>
  </si>
  <si>
    <t>Úprava rozvaděče RO1-5</t>
  </si>
  <si>
    <t>-486862674</t>
  </si>
  <si>
    <t>HZS</t>
  </si>
  <si>
    <t>Hodinové zúčtovací sazby</t>
  </si>
  <si>
    <t>HZS4232</t>
  </si>
  <si>
    <t>Revize elektroinstalace vč. revizní zprávy</t>
  </si>
  <si>
    <t>1774621329</t>
  </si>
  <si>
    <t>Dokumentace skutečného stavu</t>
  </si>
  <si>
    <t>1076344467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</si>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</sst>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 applyProtection="1">
      <alignment vertical="center"/>
    </xf>
    <xf numFmtId="4" fontId="33" fillId="0" borderId="24" xfId="0" applyNumberFormat="1" applyFont="1" applyBorder="1" applyAlignment="1" applyProtection="1">
      <alignment vertical="center"/>
    </xf>
    <xf numFmtId="166" fontId="33" fillId="0" borderId="24" xfId="0" applyNumberFormat="1" applyFont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167" fontId="39" fillId="3" borderId="28" xfId="0" applyNumberFormat="1" applyFont="1" applyFill="1" applyBorder="1" applyAlignment="1" applyProtection="1">
      <alignment vertical="center"/>
      <protection locked="0"/>
    </xf>
    <xf numFmtId="0" fontId="39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/>
      <c r="BS2" s="25" t="s">
        <v>8</v>
      </c>
      <c r="BT2" s="25" t="s">
        <v>9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ht="36.96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ht="14.4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6" t="s">
        <v>16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17</v>
      </c>
      <c r="BS5" s="25" t="s">
        <v>8</v>
      </c>
    </row>
    <row r="6" ht="36.96" customHeight="1">
      <c r="B6" s="29"/>
      <c r="C6" s="30"/>
      <c r="D6" s="38" t="s">
        <v>18</v>
      </c>
      <c r="E6" s="30"/>
      <c r="F6" s="30"/>
      <c r="G6" s="30"/>
      <c r="H6" s="30"/>
      <c r="I6" s="30"/>
      <c r="J6" s="30"/>
      <c r="K6" s="39" t="s">
        <v>19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8</v>
      </c>
    </row>
    <row r="7" ht="14.4" customHeight="1">
      <c r="B7" s="29"/>
      <c r="C7" s="30"/>
      <c r="D7" s="41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21</v>
      </c>
      <c r="AO7" s="30"/>
      <c r="AP7" s="30"/>
      <c r="AQ7" s="32"/>
      <c r="BE7" s="40"/>
      <c r="BS7" s="25" t="s">
        <v>8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8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8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21</v>
      </c>
      <c r="AO10" s="30"/>
      <c r="AP10" s="30"/>
      <c r="AQ10" s="32"/>
      <c r="BE10" s="40"/>
      <c r="BS10" s="25" t="s">
        <v>8</v>
      </c>
    </row>
    <row r="11" ht="18.48" customHeight="1">
      <c r="B11" s="29"/>
      <c r="C11" s="30"/>
      <c r="D11" s="30"/>
      <c r="E11" s="36" t="s">
        <v>24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29</v>
      </c>
      <c r="AL11" s="30"/>
      <c r="AM11" s="30"/>
      <c r="AN11" s="36" t="s">
        <v>21</v>
      </c>
      <c r="AO11" s="30"/>
      <c r="AP11" s="30"/>
      <c r="AQ11" s="32"/>
      <c r="BE11" s="40"/>
      <c r="BS11" s="25" t="s">
        <v>8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8</v>
      </c>
    </row>
    <row r="13" ht="14.4" customHeight="1">
      <c r="B13" s="29"/>
      <c r="C13" s="30"/>
      <c r="D13" s="41" t="s">
        <v>30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31</v>
      </c>
      <c r="AO13" s="30"/>
      <c r="AP13" s="30"/>
      <c r="AQ13" s="32"/>
      <c r="BE13" s="40"/>
      <c r="BS13" s="25" t="s">
        <v>8</v>
      </c>
    </row>
    <row r="14">
      <c r="B14" s="29"/>
      <c r="C14" s="30"/>
      <c r="D14" s="30"/>
      <c r="E14" s="43" t="s">
        <v>31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29</v>
      </c>
      <c r="AL14" s="30"/>
      <c r="AM14" s="30"/>
      <c r="AN14" s="43" t="s">
        <v>31</v>
      </c>
      <c r="AO14" s="30"/>
      <c r="AP14" s="30"/>
      <c r="AQ14" s="32"/>
      <c r="BE14" s="40"/>
      <c r="BS14" s="25" t="s">
        <v>8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21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33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29</v>
      </c>
      <c r="AL17" s="30"/>
      <c r="AM17" s="30"/>
      <c r="AN17" s="36" t="s">
        <v>21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8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8</v>
      </c>
    </row>
    <row r="20" ht="16.5" customHeight="1">
      <c r="B20" s="29"/>
      <c r="C20" s="30"/>
      <c r="D20" s="30"/>
      <c r="E20" s="45" t="s">
        <v>21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3"/>
    </row>
    <row r="39" s="1" customFormat="1" ht="36.96" customHeight="1">
      <c r="B39" s="47"/>
      <c r="C39" s="74" t="s">
        <v>49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3"/>
    </row>
    <row r="40" s="1" customFormat="1" ht="6.96" customHeight="1">
      <c r="B40" s="4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3"/>
    </row>
    <row r="41" s="3" customFormat="1" ht="14.4" customHeight="1">
      <c r="B41" s="76"/>
      <c r="C41" s="77" t="s">
        <v>15</v>
      </c>
      <c r="D41" s="78"/>
      <c r="E41" s="78"/>
      <c r="F41" s="78"/>
      <c r="G41" s="78"/>
      <c r="H41" s="78"/>
      <c r="I41" s="78"/>
      <c r="J41" s="78"/>
      <c r="K41" s="78"/>
      <c r="L41" s="78" t="str">
        <f>K5</f>
        <v>29-2018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9"/>
    </row>
    <row r="42" s="4" customFormat="1" ht="36.96" customHeight="1">
      <c r="B42" s="80"/>
      <c r="C42" s="81" t="s">
        <v>18</v>
      </c>
      <c r="D42" s="82"/>
      <c r="E42" s="82"/>
      <c r="F42" s="82"/>
      <c r="G42" s="82"/>
      <c r="H42" s="82"/>
      <c r="I42" s="82"/>
      <c r="J42" s="82"/>
      <c r="K42" s="82"/>
      <c r="L42" s="83" t="str">
        <f>K6</f>
        <v>Výměna rozvodů zdravotechniky a oprava sociálních zařízení, v objektu V Zálomu 1,Ostrava-Zábřeh</v>
      </c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4"/>
    </row>
    <row r="43" s="1" customFormat="1" ht="6.96" customHeight="1">
      <c r="B43" s="4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</row>
    <row r="44" s="1" customFormat="1">
      <c r="B44" s="47"/>
      <c r="C44" s="77" t="s">
        <v>23</v>
      </c>
      <c r="D44" s="75"/>
      <c r="E44" s="75"/>
      <c r="F44" s="75"/>
      <c r="G44" s="75"/>
      <c r="H44" s="75"/>
      <c r="I44" s="75"/>
      <c r="J44" s="75"/>
      <c r="K44" s="75"/>
      <c r="L44" s="85" t="str">
        <f>IF(K8="","",K8)</f>
        <v xml:space="preserve"> </v>
      </c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7" t="s">
        <v>25</v>
      </c>
      <c r="AJ44" s="75"/>
      <c r="AK44" s="75"/>
      <c r="AL44" s="75"/>
      <c r="AM44" s="86" t="str">
        <f>IF(AN8= "","",AN8)</f>
        <v>27. 4. 2018</v>
      </c>
      <c r="AN44" s="86"/>
      <c r="AO44" s="75"/>
      <c r="AP44" s="75"/>
      <c r="AQ44" s="75"/>
      <c r="AR44" s="73"/>
    </row>
    <row r="45" s="1" customFormat="1" ht="6.96" customHeight="1">
      <c r="B45" s="47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</row>
    <row r="46" s="1" customFormat="1">
      <c r="B46" s="47"/>
      <c r="C46" s="77" t="s">
        <v>27</v>
      </c>
      <c r="D46" s="75"/>
      <c r="E46" s="75"/>
      <c r="F46" s="75"/>
      <c r="G46" s="75"/>
      <c r="H46" s="75"/>
      <c r="I46" s="75"/>
      <c r="J46" s="75"/>
      <c r="K46" s="75"/>
      <c r="L46" s="78" t="str">
        <f>IF(E11= "","",E11)</f>
        <v xml:space="preserve"> 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7" t="s">
        <v>32</v>
      </c>
      <c r="AJ46" s="75"/>
      <c r="AK46" s="75"/>
      <c r="AL46" s="75"/>
      <c r="AM46" s="78" t="str">
        <f>IF(E17="","",E17)</f>
        <v>DK projekt s.r.o.,Bohumínská 94, 712 00 Ostrava</v>
      </c>
      <c r="AN46" s="78"/>
      <c r="AO46" s="78"/>
      <c r="AP46" s="78"/>
      <c r="AQ46" s="75"/>
      <c r="AR46" s="73"/>
      <c r="AS46" s="87" t="s">
        <v>50</v>
      </c>
      <c r="AT46" s="88"/>
      <c r="AU46" s="89"/>
      <c r="AV46" s="89"/>
      <c r="AW46" s="89"/>
      <c r="AX46" s="89"/>
      <c r="AY46" s="89"/>
      <c r="AZ46" s="89"/>
      <c r="BA46" s="89"/>
      <c r="BB46" s="89"/>
      <c r="BC46" s="89"/>
      <c r="BD46" s="90"/>
    </row>
    <row r="47" s="1" customFormat="1">
      <c r="B47" s="47"/>
      <c r="C47" s="77" t="s">
        <v>30</v>
      </c>
      <c r="D47" s="75"/>
      <c r="E47" s="75"/>
      <c r="F47" s="75"/>
      <c r="G47" s="75"/>
      <c r="H47" s="75"/>
      <c r="I47" s="75"/>
      <c r="J47" s="75"/>
      <c r="K47" s="75"/>
      <c r="L47" s="78" t="str">
        <f>IF(E14= "Vyplň údaj","",E14)</f>
        <v/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3"/>
      <c r="AS47" s="91"/>
      <c r="AT47" s="92"/>
      <c r="AU47" s="93"/>
      <c r="AV47" s="93"/>
      <c r="AW47" s="93"/>
      <c r="AX47" s="93"/>
      <c r="AY47" s="93"/>
      <c r="AZ47" s="93"/>
      <c r="BA47" s="93"/>
      <c r="BB47" s="93"/>
      <c r="BC47" s="93"/>
      <c r="BD47" s="94"/>
    </row>
    <row r="48" s="1" customFormat="1" ht="10.8" customHeight="1">
      <c r="B48" s="47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3"/>
      <c r="AS48" s="9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96"/>
    </row>
    <row r="49" s="1" customFormat="1" ht="29.28" customHeight="1">
      <c r="B49" s="47"/>
      <c r="C49" s="97" t="s">
        <v>51</v>
      </c>
      <c r="D49" s="98"/>
      <c r="E49" s="98"/>
      <c r="F49" s="98"/>
      <c r="G49" s="98"/>
      <c r="H49" s="99"/>
      <c r="I49" s="100" t="s">
        <v>52</v>
      </c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101" t="s">
        <v>53</v>
      </c>
      <c r="AH49" s="98"/>
      <c r="AI49" s="98"/>
      <c r="AJ49" s="98"/>
      <c r="AK49" s="98"/>
      <c r="AL49" s="98"/>
      <c r="AM49" s="98"/>
      <c r="AN49" s="100" t="s">
        <v>54</v>
      </c>
      <c r="AO49" s="98"/>
      <c r="AP49" s="98"/>
      <c r="AQ49" s="102" t="s">
        <v>55</v>
      </c>
      <c r="AR49" s="73"/>
      <c r="AS49" s="103" t="s">
        <v>56</v>
      </c>
      <c r="AT49" s="104" t="s">
        <v>57</v>
      </c>
      <c r="AU49" s="104" t="s">
        <v>58</v>
      </c>
      <c r="AV49" s="104" t="s">
        <v>59</v>
      </c>
      <c r="AW49" s="104" t="s">
        <v>60</v>
      </c>
      <c r="AX49" s="104" t="s">
        <v>61</v>
      </c>
      <c r="AY49" s="104" t="s">
        <v>62</v>
      </c>
      <c r="AZ49" s="104" t="s">
        <v>63</v>
      </c>
      <c r="BA49" s="104" t="s">
        <v>64</v>
      </c>
      <c r="BB49" s="104" t="s">
        <v>65</v>
      </c>
      <c r="BC49" s="104" t="s">
        <v>66</v>
      </c>
      <c r="BD49" s="105" t="s">
        <v>67</v>
      </c>
    </row>
    <row r="50" s="1" customFormat="1" ht="10.8" customHeight="1">
      <c r="B50" s="47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3"/>
      <c r="AS50" s="106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8"/>
    </row>
    <row r="51" s="4" customFormat="1" ht="32.4" customHeight="1">
      <c r="B51" s="80"/>
      <c r="C51" s="109" t="s">
        <v>68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1">
        <f>ROUND(AG52+AG53+AG54,2)</f>
        <v>0</v>
      </c>
      <c r="AH51" s="111"/>
      <c r="AI51" s="111"/>
      <c r="AJ51" s="111"/>
      <c r="AK51" s="111"/>
      <c r="AL51" s="111"/>
      <c r="AM51" s="111"/>
      <c r="AN51" s="112">
        <f>SUM(AG51,AT51)</f>
        <v>0</v>
      </c>
      <c r="AO51" s="112"/>
      <c r="AP51" s="112"/>
      <c r="AQ51" s="113" t="s">
        <v>21</v>
      </c>
      <c r="AR51" s="84"/>
      <c r="AS51" s="114">
        <f>ROUND(AS52+AS53+AS54,2)</f>
        <v>0</v>
      </c>
      <c r="AT51" s="115">
        <f>ROUND(SUM(AV51:AW51),2)</f>
        <v>0</v>
      </c>
      <c r="AU51" s="116">
        <f>ROUND(AU52+AU53+AU54,5)</f>
        <v>0</v>
      </c>
      <c r="AV51" s="115">
        <f>ROUND(AZ51*L26,2)</f>
        <v>0</v>
      </c>
      <c r="AW51" s="115">
        <f>ROUND(BA51*L27,2)</f>
        <v>0</v>
      </c>
      <c r="AX51" s="115">
        <f>ROUND(BB51*L26,2)</f>
        <v>0</v>
      </c>
      <c r="AY51" s="115">
        <f>ROUND(BC51*L27,2)</f>
        <v>0</v>
      </c>
      <c r="AZ51" s="115">
        <f>ROUND(AZ52+AZ53+AZ54,2)</f>
        <v>0</v>
      </c>
      <c r="BA51" s="115">
        <f>ROUND(BA52+BA53+BA54,2)</f>
        <v>0</v>
      </c>
      <c r="BB51" s="115">
        <f>ROUND(BB52+BB53+BB54,2)</f>
        <v>0</v>
      </c>
      <c r="BC51" s="115">
        <f>ROUND(BC52+BC53+BC54,2)</f>
        <v>0</v>
      </c>
      <c r="BD51" s="117">
        <f>ROUND(BD52+BD53+BD54,2)</f>
        <v>0</v>
      </c>
      <c r="BS51" s="118" t="s">
        <v>69</v>
      </c>
      <c r="BT51" s="118" t="s">
        <v>70</v>
      </c>
      <c r="BU51" s="119" t="s">
        <v>71</v>
      </c>
      <c r="BV51" s="118" t="s">
        <v>72</v>
      </c>
      <c r="BW51" s="118" t="s">
        <v>7</v>
      </c>
      <c r="BX51" s="118" t="s">
        <v>73</v>
      </c>
      <c r="CL51" s="118" t="s">
        <v>21</v>
      </c>
    </row>
    <row r="52" s="5" customFormat="1" ht="16.5" customHeight="1">
      <c r="A52" s="120" t="s">
        <v>74</v>
      </c>
      <c r="B52" s="121"/>
      <c r="C52" s="122"/>
      <c r="D52" s="123" t="s">
        <v>75</v>
      </c>
      <c r="E52" s="123"/>
      <c r="F52" s="123"/>
      <c r="G52" s="123"/>
      <c r="H52" s="123"/>
      <c r="I52" s="124"/>
      <c r="J52" s="123" t="s">
        <v>76</v>
      </c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5">
        <f>'29a - Stavební část'!J27</f>
        <v>0</v>
      </c>
      <c r="AH52" s="124"/>
      <c r="AI52" s="124"/>
      <c r="AJ52" s="124"/>
      <c r="AK52" s="124"/>
      <c r="AL52" s="124"/>
      <c r="AM52" s="124"/>
      <c r="AN52" s="125">
        <f>SUM(AG52,AT52)</f>
        <v>0</v>
      </c>
      <c r="AO52" s="124"/>
      <c r="AP52" s="124"/>
      <c r="AQ52" s="126" t="s">
        <v>77</v>
      </c>
      <c r="AR52" s="127"/>
      <c r="AS52" s="128">
        <v>0</v>
      </c>
      <c r="AT52" s="129">
        <f>ROUND(SUM(AV52:AW52),2)</f>
        <v>0</v>
      </c>
      <c r="AU52" s="130">
        <f>'29a - Stavební část'!P98</f>
        <v>0</v>
      </c>
      <c r="AV52" s="129">
        <f>'29a - Stavební část'!J30</f>
        <v>0</v>
      </c>
      <c r="AW52" s="129">
        <f>'29a - Stavební část'!J31</f>
        <v>0</v>
      </c>
      <c r="AX52" s="129">
        <f>'29a - Stavební část'!J32</f>
        <v>0</v>
      </c>
      <c r="AY52" s="129">
        <f>'29a - Stavební část'!J33</f>
        <v>0</v>
      </c>
      <c r="AZ52" s="129">
        <f>'29a - Stavební část'!F30</f>
        <v>0</v>
      </c>
      <c r="BA52" s="129">
        <f>'29a - Stavební část'!F31</f>
        <v>0</v>
      </c>
      <c r="BB52" s="129">
        <f>'29a - Stavební část'!F32</f>
        <v>0</v>
      </c>
      <c r="BC52" s="129">
        <f>'29a - Stavební část'!F33</f>
        <v>0</v>
      </c>
      <c r="BD52" s="131">
        <f>'29a - Stavební část'!F34</f>
        <v>0</v>
      </c>
      <c r="BT52" s="132" t="s">
        <v>78</v>
      </c>
      <c r="BV52" s="132" t="s">
        <v>72</v>
      </c>
      <c r="BW52" s="132" t="s">
        <v>79</v>
      </c>
      <c r="BX52" s="132" t="s">
        <v>7</v>
      </c>
      <c r="CL52" s="132" t="s">
        <v>21</v>
      </c>
      <c r="CM52" s="132" t="s">
        <v>80</v>
      </c>
    </row>
    <row r="53" s="5" customFormat="1" ht="16.5" customHeight="1">
      <c r="A53" s="120" t="s">
        <v>74</v>
      </c>
      <c r="B53" s="121"/>
      <c r="C53" s="122"/>
      <c r="D53" s="123" t="s">
        <v>81</v>
      </c>
      <c r="E53" s="123"/>
      <c r="F53" s="123"/>
      <c r="G53" s="123"/>
      <c r="H53" s="123"/>
      <c r="I53" s="124"/>
      <c r="J53" s="123" t="s">
        <v>82</v>
      </c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5">
        <f>'29b - Zdravotechnika'!J27</f>
        <v>0</v>
      </c>
      <c r="AH53" s="124"/>
      <c r="AI53" s="124"/>
      <c r="AJ53" s="124"/>
      <c r="AK53" s="124"/>
      <c r="AL53" s="124"/>
      <c r="AM53" s="124"/>
      <c r="AN53" s="125">
        <f>SUM(AG53,AT53)</f>
        <v>0</v>
      </c>
      <c r="AO53" s="124"/>
      <c r="AP53" s="124"/>
      <c r="AQ53" s="126" t="s">
        <v>77</v>
      </c>
      <c r="AR53" s="127"/>
      <c r="AS53" s="128">
        <v>0</v>
      </c>
      <c r="AT53" s="129">
        <f>ROUND(SUM(AV53:AW53),2)</f>
        <v>0</v>
      </c>
      <c r="AU53" s="130">
        <f>'29b - Zdravotechnika'!P95</f>
        <v>0</v>
      </c>
      <c r="AV53" s="129">
        <f>'29b - Zdravotechnika'!J30</f>
        <v>0</v>
      </c>
      <c r="AW53" s="129">
        <f>'29b - Zdravotechnika'!J31</f>
        <v>0</v>
      </c>
      <c r="AX53" s="129">
        <f>'29b - Zdravotechnika'!J32</f>
        <v>0</v>
      </c>
      <c r="AY53" s="129">
        <f>'29b - Zdravotechnika'!J33</f>
        <v>0</v>
      </c>
      <c r="AZ53" s="129">
        <f>'29b - Zdravotechnika'!F30</f>
        <v>0</v>
      </c>
      <c r="BA53" s="129">
        <f>'29b - Zdravotechnika'!F31</f>
        <v>0</v>
      </c>
      <c r="BB53" s="129">
        <f>'29b - Zdravotechnika'!F32</f>
        <v>0</v>
      </c>
      <c r="BC53" s="129">
        <f>'29b - Zdravotechnika'!F33</f>
        <v>0</v>
      </c>
      <c r="BD53" s="131">
        <f>'29b - Zdravotechnika'!F34</f>
        <v>0</v>
      </c>
      <c r="BT53" s="132" t="s">
        <v>78</v>
      </c>
      <c r="BV53" s="132" t="s">
        <v>72</v>
      </c>
      <c r="BW53" s="132" t="s">
        <v>83</v>
      </c>
      <c r="BX53" s="132" t="s">
        <v>7</v>
      </c>
      <c r="CL53" s="132" t="s">
        <v>21</v>
      </c>
      <c r="CM53" s="132" t="s">
        <v>80</v>
      </c>
    </row>
    <row r="54" s="5" customFormat="1" ht="16.5" customHeight="1">
      <c r="B54" s="121"/>
      <c r="C54" s="122"/>
      <c r="D54" s="123" t="s">
        <v>84</v>
      </c>
      <c r="E54" s="123"/>
      <c r="F54" s="123"/>
      <c r="G54" s="123"/>
      <c r="H54" s="123"/>
      <c r="I54" s="124"/>
      <c r="J54" s="123" t="s">
        <v>85</v>
      </c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33">
        <f>ROUND(SUM(AG55:AG57),2)</f>
        <v>0</v>
      </c>
      <c r="AH54" s="124"/>
      <c r="AI54" s="124"/>
      <c r="AJ54" s="124"/>
      <c r="AK54" s="124"/>
      <c r="AL54" s="124"/>
      <c r="AM54" s="124"/>
      <c r="AN54" s="125">
        <f>SUM(AG54,AT54)</f>
        <v>0</v>
      </c>
      <c r="AO54" s="124"/>
      <c r="AP54" s="124"/>
      <c r="AQ54" s="126" t="s">
        <v>77</v>
      </c>
      <c r="AR54" s="127"/>
      <c r="AS54" s="128">
        <f>ROUND(SUM(AS55:AS57),2)</f>
        <v>0</v>
      </c>
      <c r="AT54" s="129">
        <f>ROUND(SUM(AV54:AW54),2)</f>
        <v>0</v>
      </c>
      <c r="AU54" s="130">
        <f>ROUND(SUM(AU55:AU57),5)</f>
        <v>0</v>
      </c>
      <c r="AV54" s="129">
        <f>ROUND(AZ54*L26,2)</f>
        <v>0</v>
      </c>
      <c r="AW54" s="129">
        <f>ROUND(BA54*L27,2)</f>
        <v>0</v>
      </c>
      <c r="AX54" s="129">
        <f>ROUND(BB54*L26,2)</f>
        <v>0</v>
      </c>
      <c r="AY54" s="129">
        <f>ROUND(BC54*L27,2)</f>
        <v>0</v>
      </c>
      <c r="AZ54" s="129">
        <f>ROUND(SUM(AZ55:AZ57),2)</f>
        <v>0</v>
      </c>
      <c r="BA54" s="129">
        <f>ROUND(SUM(BA55:BA57),2)</f>
        <v>0</v>
      </c>
      <c r="BB54" s="129">
        <f>ROUND(SUM(BB55:BB57),2)</f>
        <v>0</v>
      </c>
      <c r="BC54" s="129">
        <f>ROUND(SUM(BC55:BC57),2)</f>
        <v>0</v>
      </c>
      <c r="BD54" s="131">
        <f>ROUND(SUM(BD55:BD57),2)</f>
        <v>0</v>
      </c>
      <c r="BS54" s="132" t="s">
        <v>69</v>
      </c>
      <c r="BT54" s="132" t="s">
        <v>78</v>
      </c>
      <c r="BU54" s="132" t="s">
        <v>71</v>
      </c>
      <c r="BV54" s="132" t="s">
        <v>72</v>
      </c>
      <c r="BW54" s="132" t="s">
        <v>86</v>
      </c>
      <c r="BX54" s="132" t="s">
        <v>7</v>
      </c>
      <c r="CL54" s="132" t="s">
        <v>21</v>
      </c>
      <c r="CM54" s="132" t="s">
        <v>80</v>
      </c>
    </row>
    <row r="55" s="6" customFormat="1" ht="16.5" customHeight="1">
      <c r="A55" s="120" t="s">
        <v>74</v>
      </c>
      <c r="B55" s="134"/>
      <c r="C55" s="135"/>
      <c r="D55" s="135"/>
      <c r="E55" s="136" t="s">
        <v>87</v>
      </c>
      <c r="F55" s="136"/>
      <c r="G55" s="136"/>
      <c r="H55" s="136"/>
      <c r="I55" s="136"/>
      <c r="J55" s="135"/>
      <c r="K55" s="136" t="s">
        <v>88</v>
      </c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7">
        <f>'29c1 - Elektrotechnika - ...'!J29</f>
        <v>0</v>
      </c>
      <c r="AH55" s="135"/>
      <c r="AI55" s="135"/>
      <c r="AJ55" s="135"/>
      <c r="AK55" s="135"/>
      <c r="AL55" s="135"/>
      <c r="AM55" s="135"/>
      <c r="AN55" s="137">
        <f>SUM(AG55,AT55)</f>
        <v>0</v>
      </c>
      <c r="AO55" s="135"/>
      <c r="AP55" s="135"/>
      <c r="AQ55" s="138" t="s">
        <v>89</v>
      </c>
      <c r="AR55" s="139"/>
      <c r="AS55" s="140">
        <v>0</v>
      </c>
      <c r="AT55" s="141">
        <f>ROUND(SUM(AV55:AW55),2)</f>
        <v>0</v>
      </c>
      <c r="AU55" s="142">
        <f>'29c1 - Elektrotechnika - ...'!P88</f>
        <v>0</v>
      </c>
      <c r="AV55" s="141">
        <f>'29c1 - Elektrotechnika - ...'!J32</f>
        <v>0</v>
      </c>
      <c r="AW55" s="141">
        <f>'29c1 - Elektrotechnika - ...'!J33</f>
        <v>0</v>
      </c>
      <c r="AX55" s="141">
        <f>'29c1 - Elektrotechnika - ...'!J34</f>
        <v>0</v>
      </c>
      <c r="AY55" s="141">
        <f>'29c1 - Elektrotechnika - ...'!J35</f>
        <v>0</v>
      </c>
      <c r="AZ55" s="141">
        <f>'29c1 - Elektrotechnika - ...'!F32</f>
        <v>0</v>
      </c>
      <c r="BA55" s="141">
        <f>'29c1 - Elektrotechnika - ...'!F33</f>
        <v>0</v>
      </c>
      <c r="BB55" s="141">
        <f>'29c1 - Elektrotechnika - ...'!F34</f>
        <v>0</v>
      </c>
      <c r="BC55" s="141">
        <f>'29c1 - Elektrotechnika - ...'!F35</f>
        <v>0</v>
      </c>
      <c r="BD55" s="143">
        <f>'29c1 - Elektrotechnika - ...'!F36</f>
        <v>0</v>
      </c>
      <c r="BT55" s="144" t="s">
        <v>80</v>
      </c>
      <c r="BV55" s="144" t="s">
        <v>72</v>
      </c>
      <c r="BW55" s="144" t="s">
        <v>90</v>
      </c>
      <c r="BX55" s="144" t="s">
        <v>86</v>
      </c>
      <c r="CL55" s="144" t="s">
        <v>21</v>
      </c>
    </row>
    <row r="56" s="6" customFormat="1" ht="16.5" customHeight="1">
      <c r="A56" s="120" t="s">
        <v>74</v>
      </c>
      <c r="B56" s="134"/>
      <c r="C56" s="135"/>
      <c r="D56" s="135"/>
      <c r="E56" s="136" t="s">
        <v>91</v>
      </c>
      <c r="F56" s="136"/>
      <c r="G56" s="136"/>
      <c r="H56" s="136"/>
      <c r="I56" s="136"/>
      <c r="J56" s="135"/>
      <c r="K56" s="136" t="s">
        <v>92</v>
      </c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7">
        <f>'29c2 - Elektrotechnika - ...'!J29</f>
        <v>0</v>
      </c>
      <c r="AH56" s="135"/>
      <c r="AI56" s="135"/>
      <c r="AJ56" s="135"/>
      <c r="AK56" s="135"/>
      <c r="AL56" s="135"/>
      <c r="AM56" s="135"/>
      <c r="AN56" s="137">
        <f>SUM(AG56,AT56)</f>
        <v>0</v>
      </c>
      <c r="AO56" s="135"/>
      <c r="AP56" s="135"/>
      <c r="AQ56" s="138" t="s">
        <v>89</v>
      </c>
      <c r="AR56" s="139"/>
      <c r="AS56" s="140">
        <v>0</v>
      </c>
      <c r="AT56" s="141">
        <f>ROUND(SUM(AV56:AW56),2)</f>
        <v>0</v>
      </c>
      <c r="AU56" s="142">
        <f>'29c2 - Elektrotechnika - ...'!P88</f>
        <v>0</v>
      </c>
      <c r="AV56" s="141">
        <f>'29c2 - Elektrotechnika - ...'!J32</f>
        <v>0</v>
      </c>
      <c r="AW56" s="141">
        <f>'29c2 - Elektrotechnika - ...'!J33</f>
        <v>0</v>
      </c>
      <c r="AX56" s="141">
        <f>'29c2 - Elektrotechnika - ...'!J34</f>
        <v>0</v>
      </c>
      <c r="AY56" s="141">
        <f>'29c2 - Elektrotechnika - ...'!J35</f>
        <v>0</v>
      </c>
      <c r="AZ56" s="141">
        <f>'29c2 - Elektrotechnika - ...'!F32</f>
        <v>0</v>
      </c>
      <c r="BA56" s="141">
        <f>'29c2 - Elektrotechnika - ...'!F33</f>
        <v>0</v>
      </c>
      <c r="BB56" s="141">
        <f>'29c2 - Elektrotechnika - ...'!F34</f>
        <v>0</v>
      </c>
      <c r="BC56" s="141">
        <f>'29c2 - Elektrotechnika - ...'!F35</f>
        <v>0</v>
      </c>
      <c r="BD56" s="143">
        <f>'29c2 - Elektrotechnika - ...'!F36</f>
        <v>0</v>
      </c>
      <c r="BT56" s="144" t="s">
        <v>80</v>
      </c>
      <c r="BV56" s="144" t="s">
        <v>72</v>
      </c>
      <c r="BW56" s="144" t="s">
        <v>93</v>
      </c>
      <c r="BX56" s="144" t="s">
        <v>86</v>
      </c>
      <c r="CL56" s="144" t="s">
        <v>21</v>
      </c>
    </row>
    <row r="57" s="6" customFormat="1" ht="16.5" customHeight="1">
      <c r="A57" s="120" t="s">
        <v>74</v>
      </c>
      <c r="B57" s="134"/>
      <c r="C57" s="135"/>
      <c r="D57" s="135"/>
      <c r="E57" s="136" t="s">
        <v>94</v>
      </c>
      <c r="F57" s="136"/>
      <c r="G57" s="136"/>
      <c r="H57" s="136"/>
      <c r="I57" s="136"/>
      <c r="J57" s="135"/>
      <c r="K57" s="136" t="s">
        <v>95</v>
      </c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7">
        <f>'29c3 - Elektrotechnika - ...'!J29</f>
        <v>0</v>
      </c>
      <c r="AH57" s="135"/>
      <c r="AI57" s="135"/>
      <c r="AJ57" s="135"/>
      <c r="AK57" s="135"/>
      <c r="AL57" s="135"/>
      <c r="AM57" s="135"/>
      <c r="AN57" s="137">
        <f>SUM(AG57,AT57)</f>
        <v>0</v>
      </c>
      <c r="AO57" s="135"/>
      <c r="AP57" s="135"/>
      <c r="AQ57" s="138" t="s">
        <v>89</v>
      </c>
      <c r="AR57" s="139"/>
      <c r="AS57" s="145">
        <v>0</v>
      </c>
      <c r="AT57" s="146">
        <f>ROUND(SUM(AV57:AW57),2)</f>
        <v>0</v>
      </c>
      <c r="AU57" s="147">
        <f>'29c3 - Elektrotechnika - ...'!P89</f>
        <v>0</v>
      </c>
      <c r="AV57" s="146">
        <f>'29c3 - Elektrotechnika - ...'!J32</f>
        <v>0</v>
      </c>
      <c r="AW57" s="146">
        <f>'29c3 - Elektrotechnika - ...'!J33</f>
        <v>0</v>
      </c>
      <c r="AX57" s="146">
        <f>'29c3 - Elektrotechnika - ...'!J34</f>
        <v>0</v>
      </c>
      <c r="AY57" s="146">
        <f>'29c3 - Elektrotechnika - ...'!J35</f>
        <v>0</v>
      </c>
      <c r="AZ57" s="146">
        <f>'29c3 - Elektrotechnika - ...'!F32</f>
        <v>0</v>
      </c>
      <c r="BA57" s="146">
        <f>'29c3 - Elektrotechnika - ...'!F33</f>
        <v>0</v>
      </c>
      <c r="BB57" s="146">
        <f>'29c3 - Elektrotechnika - ...'!F34</f>
        <v>0</v>
      </c>
      <c r="BC57" s="146">
        <f>'29c3 - Elektrotechnika - ...'!F35</f>
        <v>0</v>
      </c>
      <c r="BD57" s="148">
        <f>'29c3 - Elektrotechnika - ...'!F36</f>
        <v>0</v>
      </c>
      <c r="BT57" s="144" t="s">
        <v>80</v>
      </c>
      <c r="BV57" s="144" t="s">
        <v>72</v>
      </c>
      <c r="BW57" s="144" t="s">
        <v>96</v>
      </c>
      <c r="BX57" s="144" t="s">
        <v>86</v>
      </c>
      <c r="CL57" s="144" t="s">
        <v>21</v>
      </c>
    </row>
    <row r="58" s="1" customFormat="1" ht="30" customHeight="1">
      <c r="B58" s="47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3"/>
    </row>
    <row r="59" s="1" customFormat="1" ht="6.96" customHeight="1">
      <c r="B59" s="68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73"/>
    </row>
  </sheetData>
  <sheetProtection sheet="1" formatColumns="0" formatRows="0" objects="1" scenarios="1" spinCount="100000" saltValue="yuKPpWIVaOMeteN9Sc1eJeA/iXojGcSnG7W1P7KlMlNwkK56su9kYJfObKHyAq0Ou4xYAxkYU4vHcVf8SuN8pQ==" hashValue="IF17dgVnBLweuhS5J6E5aXgmYxgDIc9NUfURoBQuDRel1GzaXO5Y4DlJCvqMvIFuD7oZT5DsDGQMC18Kp4rbgw==" algorithmName="SHA-512" password="CC35"/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29a - Stavební část'!C2" display="/"/>
    <hyperlink ref="A53" location="'29b - Zdravotechnika'!C2" display="/"/>
    <hyperlink ref="A55" location="'29c1 - Elektrotechnika - ...'!C2" display="/"/>
    <hyperlink ref="A56" location="'29c2 - Elektrotechnika - ...'!C2" display="/"/>
    <hyperlink ref="A57" location="'29c3 - Elektrotechnika -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97</v>
      </c>
      <c r="G1" s="152" t="s">
        <v>98</v>
      </c>
      <c r="H1" s="152"/>
      <c r="I1" s="153"/>
      <c r="J1" s="152" t="s">
        <v>99</v>
      </c>
      <c r="K1" s="151" t="s">
        <v>100</v>
      </c>
      <c r="L1" s="152" t="s">
        <v>101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79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80</v>
      </c>
    </row>
    <row r="4" ht="36.96" customHeight="1">
      <c r="B4" s="29"/>
      <c r="C4" s="30"/>
      <c r="D4" s="31" t="s">
        <v>102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Výměna rozvodů zdravotechniky a oprava sociálních zařízení, v objektu V Zálomu 1,Ostrava-Zábřeh</v>
      </c>
      <c r="F7" s="41"/>
      <c r="G7" s="41"/>
      <c r="H7" s="41"/>
      <c r="I7" s="155"/>
      <c r="J7" s="30"/>
      <c r="K7" s="32"/>
    </row>
    <row r="8" s="1" customFormat="1">
      <c r="B8" s="47"/>
      <c r="C8" s="48"/>
      <c r="D8" s="41" t="s">
        <v>103</v>
      </c>
      <c r="E8" s="48"/>
      <c r="F8" s="48"/>
      <c r="G8" s="48"/>
      <c r="H8" s="48"/>
      <c r="I8" s="157"/>
      <c r="J8" s="48"/>
      <c r="K8" s="52"/>
    </row>
    <row r="9" s="1" customFormat="1" ht="36.96" customHeight="1">
      <c r="B9" s="47"/>
      <c r="C9" s="48"/>
      <c r="D9" s="48"/>
      <c r="E9" s="158" t="s">
        <v>104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57"/>
      <c r="J10" s="48"/>
      <c r="K10" s="52"/>
    </row>
    <row r="11" s="1" customFormat="1" ht="14.4" customHeight="1">
      <c r="B11" s="47"/>
      <c r="C11" s="48"/>
      <c r="D11" s="41" t="s">
        <v>20</v>
      </c>
      <c r="E11" s="48"/>
      <c r="F11" s="36" t="s">
        <v>21</v>
      </c>
      <c r="G11" s="48"/>
      <c r="H11" s="48"/>
      <c r="I11" s="159" t="s">
        <v>22</v>
      </c>
      <c r="J11" s="36" t="s">
        <v>21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59" t="s">
        <v>25</v>
      </c>
      <c r="J12" s="160" t="str">
        <f>'Rekapitulace stavby'!AN8</f>
        <v>27. 4. 2018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57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59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59" t="s">
        <v>29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57"/>
      <c r="J16" s="48"/>
      <c r="K16" s="52"/>
    </row>
    <row r="17" s="1" customFormat="1" ht="14.4" customHeight="1">
      <c r="B17" s="47"/>
      <c r="C17" s="48"/>
      <c r="D17" s="41" t="s">
        <v>30</v>
      </c>
      <c r="E17" s="48"/>
      <c r="F17" s="48"/>
      <c r="G17" s="48"/>
      <c r="H17" s="48"/>
      <c r="I17" s="159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59" t="s">
        <v>29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57"/>
      <c r="J19" s="48"/>
      <c r="K19" s="52"/>
    </row>
    <row r="20" s="1" customFormat="1" ht="14.4" customHeight="1">
      <c r="B20" s="47"/>
      <c r="C20" s="48"/>
      <c r="D20" s="41" t="s">
        <v>32</v>
      </c>
      <c r="E20" s="48"/>
      <c r="F20" s="48"/>
      <c r="G20" s="48"/>
      <c r="H20" s="48"/>
      <c r="I20" s="159" t="s">
        <v>28</v>
      </c>
      <c r="J20" s="36" t="s">
        <v>21</v>
      </c>
      <c r="K20" s="52"/>
    </row>
    <row r="21" s="1" customFormat="1" ht="18" customHeight="1">
      <c r="B21" s="47"/>
      <c r="C21" s="48"/>
      <c r="D21" s="48"/>
      <c r="E21" s="36" t="s">
        <v>33</v>
      </c>
      <c r="F21" s="48"/>
      <c r="G21" s="48"/>
      <c r="H21" s="48"/>
      <c r="I21" s="159" t="s">
        <v>29</v>
      </c>
      <c r="J21" s="36" t="s">
        <v>21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57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57"/>
      <c r="J23" s="48"/>
      <c r="K23" s="52"/>
    </row>
    <row r="24" s="7" customFormat="1" ht="16.5" customHeight="1">
      <c r="B24" s="161"/>
      <c r="C24" s="162"/>
      <c r="D24" s="162"/>
      <c r="E24" s="45" t="s">
        <v>21</v>
      </c>
      <c r="F24" s="45"/>
      <c r="G24" s="45"/>
      <c r="H24" s="45"/>
      <c r="I24" s="163"/>
      <c r="J24" s="162"/>
      <c r="K24" s="164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57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65"/>
      <c r="J26" s="107"/>
      <c r="K26" s="166"/>
    </row>
    <row r="27" s="1" customFormat="1" ht="25.44" customHeight="1">
      <c r="B27" s="47"/>
      <c r="C27" s="48"/>
      <c r="D27" s="167" t="s">
        <v>36</v>
      </c>
      <c r="E27" s="48"/>
      <c r="F27" s="48"/>
      <c r="G27" s="48"/>
      <c r="H27" s="48"/>
      <c r="I27" s="157"/>
      <c r="J27" s="168">
        <f>ROUND(J98,2)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69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70">
        <f>ROUND(SUM(BE98:BE780), 2)</f>
        <v>0</v>
      </c>
      <c r="G30" s="48"/>
      <c r="H30" s="48"/>
      <c r="I30" s="171">
        <v>0.20999999999999999</v>
      </c>
      <c r="J30" s="170">
        <f>ROUND(ROUND((SUM(BE98:BE780)),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70">
        <f>ROUND(SUM(BF98:BF780), 2)</f>
        <v>0</v>
      </c>
      <c r="G31" s="48"/>
      <c r="H31" s="48"/>
      <c r="I31" s="171">
        <v>0.14999999999999999</v>
      </c>
      <c r="J31" s="170">
        <f>ROUND(ROUND((SUM(BF98:BF780)),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70">
        <f>ROUND(SUM(BG98:BG780), 2)</f>
        <v>0</v>
      </c>
      <c r="G32" s="48"/>
      <c r="H32" s="48"/>
      <c r="I32" s="171">
        <v>0.20999999999999999</v>
      </c>
      <c r="J32" s="170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70">
        <f>ROUND(SUM(BH98:BH780), 2)</f>
        <v>0</v>
      </c>
      <c r="G33" s="48"/>
      <c r="H33" s="48"/>
      <c r="I33" s="171">
        <v>0.14999999999999999</v>
      </c>
      <c r="J33" s="170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70">
        <f>ROUND(SUM(BI98:BI780), 2)</f>
        <v>0</v>
      </c>
      <c r="G34" s="48"/>
      <c r="H34" s="48"/>
      <c r="I34" s="171">
        <v>0</v>
      </c>
      <c r="J34" s="170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57"/>
      <c r="J35" s="48"/>
      <c r="K35" s="52"/>
    </row>
    <row r="36" s="1" customFormat="1" ht="25.44" customHeight="1">
      <c r="B36" s="47"/>
      <c r="C36" s="172"/>
      <c r="D36" s="173" t="s">
        <v>46</v>
      </c>
      <c r="E36" s="99"/>
      <c r="F36" s="99"/>
      <c r="G36" s="174" t="s">
        <v>47</v>
      </c>
      <c r="H36" s="175" t="s">
        <v>48</v>
      </c>
      <c r="I36" s="176"/>
      <c r="J36" s="177">
        <f>SUM(J27:J34)</f>
        <v>0</v>
      </c>
      <c r="K36" s="178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79"/>
      <c r="J37" s="69"/>
      <c r="K37" s="70"/>
    </row>
    <row r="41" s="1" customFormat="1" ht="6.96" customHeight="1">
      <c r="B41" s="180"/>
      <c r="C41" s="181"/>
      <c r="D41" s="181"/>
      <c r="E41" s="181"/>
      <c r="F41" s="181"/>
      <c r="G41" s="181"/>
      <c r="H41" s="181"/>
      <c r="I41" s="182"/>
      <c r="J41" s="181"/>
      <c r="K41" s="183"/>
    </row>
    <row r="42" s="1" customFormat="1" ht="36.96" customHeight="1">
      <c r="B42" s="47"/>
      <c r="C42" s="31" t="s">
        <v>105</v>
      </c>
      <c r="D42" s="48"/>
      <c r="E42" s="48"/>
      <c r="F42" s="48"/>
      <c r="G42" s="48"/>
      <c r="H42" s="48"/>
      <c r="I42" s="157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57"/>
      <c r="J43" s="48"/>
      <c r="K43" s="52"/>
    </row>
    <row r="44" s="1" customFormat="1" ht="14.4" customHeight="1">
      <c r="B44" s="47"/>
      <c r="C44" s="41" t="s">
        <v>18</v>
      </c>
      <c r="D44" s="48"/>
      <c r="E44" s="48"/>
      <c r="F44" s="48"/>
      <c r="G44" s="48"/>
      <c r="H44" s="48"/>
      <c r="I44" s="157"/>
      <c r="J44" s="48"/>
      <c r="K44" s="52"/>
    </row>
    <row r="45" s="1" customFormat="1" ht="16.5" customHeight="1">
      <c r="B45" s="47"/>
      <c r="C45" s="48"/>
      <c r="D45" s="48"/>
      <c r="E45" s="156" t="str">
        <f>E7</f>
        <v>Výměna rozvodů zdravotechniky a oprava sociálních zařízení, v objektu V Zálomu 1,Ostrava-Zábřeh</v>
      </c>
      <c r="F45" s="41"/>
      <c r="G45" s="41"/>
      <c r="H45" s="41"/>
      <c r="I45" s="157"/>
      <c r="J45" s="48"/>
      <c r="K45" s="52"/>
    </row>
    <row r="46" s="1" customFormat="1" ht="14.4" customHeight="1">
      <c r="B46" s="47"/>
      <c r="C46" s="41" t="s">
        <v>103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7.25" customHeight="1">
      <c r="B47" s="47"/>
      <c r="C47" s="48"/>
      <c r="D47" s="48"/>
      <c r="E47" s="158" t="str">
        <f>E9</f>
        <v>29a - Stavební část</v>
      </c>
      <c r="F47" s="48"/>
      <c r="G47" s="48"/>
      <c r="H47" s="48"/>
      <c r="I47" s="157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57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 xml:space="preserve"> </v>
      </c>
      <c r="G49" s="48"/>
      <c r="H49" s="48"/>
      <c r="I49" s="159" t="s">
        <v>25</v>
      </c>
      <c r="J49" s="160" t="str">
        <f>IF(J12="","",J12)</f>
        <v>27. 4. 2018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57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59" t="s">
        <v>32</v>
      </c>
      <c r="J51" s="45" t="str">
        <f>E21</f>
        <v>DK projekt s.r.o.,Bohumínská 94, 712 00 Ostrava</v>
      </c>
      <c r="K51" s="52"/>
    </row>
    <row r="52" s="1" customFormat="1" ht="14.4" customHeight="1">
      <c r="B52" s="47"/>
      <c r="C52" s="41" t="s">
        <v>30</v>
      </c>
      <c r="D52" s="48"/>
      <c r="E52" s="48"/>
      <c r="F52" s="36" t="str">
        <f>IF(E18="","",E18)</f>
        <v/>
      </c>
      <c r="G52" s="48"/>
      <c r="H52" s="48"/>
      <c r="I52" s="157"/>
      <c r="J52" s="184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57"/>
      <c r="J53" s="48"/>
      <c r="K53" s="52"/>
    </row>
    <row r="54" s="1" customFormat="1" ht="29.28" customHeight="1">
      <c r="B54" s="47"/>
      <c r="C54" s="185" t="s">
        <v>106</v>
      </c>
      <c r="D54" s="172"/>
      <c r="E54" s="172"/>
      <c r="F54" s="172"/>
      <c r="G54" s="172"/>
      <c r="H54" s="172"/>
      <c r="I54" s="186"/>
      <c r="J54" s="187" t="s">
        <v>107</v>
      </c>
      <c r="K54" s="188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57"/>
      <c r="J55" s="48"/>
      <c r="K55" s="52"/>
    </row>
    <row r="56" s="1" customFormat="1" ht="29.28" customHeight="1">
      <c r="B56" s="47"/>
      <c r="C56" s="189" t="s">
        <v>108</v>
      </c>
      <c r="D56" s="48"/>
      <c r="E56" s="48"/>
      <c r="F56" s="48"/>
      <c r="G56" s="48"/>
      <c r="H56" s="48"/>
      <c r="I56" s="157"/>
      <c r="J56" s="168">
        <f>J98</f>
        <v>0</v>
      </c>
      <c r="K56" s="52"/>
      <c r="AU56" s="25" t="s">
        <v>109</v>
      </c>
    </row>
    <row r="57" s="8" customFormat="1" ht="24.96" customHeight="1">
      <c r="B57" s="190"/>
      <c r="C57" s="191"/>
      <c r="D57" s="192" t="s">
        <v>110</v>
      </c>
      <c r="E57" s="193"/>
      <c r="F57" s="193"/>
      <c r="G57" s="193"/>
      <c r="H57" s="193"/>
      <c r="I57" s="194"/>
      <c r="J57" s="195">
        <f>J99</f>
        <v>0</v>
      </c>
      <c r="K57" s="196"/>
    </row>
    <row r="58" s="9" customFormat="1" ht="19.92" customHeight="1">
      <c r="B58" s="197"/>
      <c r="C58" s="198"/>
      <c r="D58" s="199" t="s">
        <v>111</v>
      </c>
      <c r="E58" s="200"/>
      <c r="F58" s="200"/>
      <c r="G58" s="200"/>
      <c r="H58" s="200"/>
      <c r="I58" s="201"/>
      <c r="J58" s="202">
        <f>J100</f>
        <v>0</v>
      </c>
      <c r="K58" s="203"/>
    </row>
    <row r="59" s="9" customFormat="1" ht="19.92" customHeight="1">
      <c r="B59" s="197"/>
      <c r="C59" s="198"/>
      <c r="D59" s="199" t="s">
        <v>112</v>
      </c>
      <c r="E59" s="200"/>
      <c r="F59" s="200"/>
      <c r="G59" s="200"/>
      <c r="H59" s="200"/>
      <c r="I59" s="201"/>
      <c r="J59" s="202">
        <f>J115</f>
        <v>0</v>
      </c>
      <c r="K59" s="203"/>
    </row>
    <row r="60" s="9" customFormat="1" ht="19.92" customHeight="1">
      <c r="B60" s="197"/>
      <c r="C60" s="198"/>
      <c r="D60" s="199" t="s">
        <v>113</v>
      </c>
      <c r="E60" s="200"/>
      <c r="F60" s="200"/>
      <c r="G60" s="200"/>
      <c r="H60" s="200"/>
      <c r="I60" s="201"/>
      <c r="J60" s="202">
        <f>J118</f>
        <v>0</v>
      </c>
      <c r="K60" s="203"/>
    </row>
    <row r="61" s="9" customFormat="1" ht="19.92" customHeight="1">
      <c r="B61" s="197"/>
      <c r="C61" s="198"/>
      <c r="D61" s="199" t="s">
        <v>114</v>
      </c>
      <c r="E61" s="200"/>
      <c r="F61" s="200"/>
      <c r="G61" s="200"/>
      <c r="H61" s="200"/>
      <c r="I61" s="201"/>
      <c r="J61" s="202">
        <f>J150</f>
        <v>0</v>
      </c>
      <c r="K61" s="203"/>
    </row>
    <row r="62" s="9" customFormat="1" ht="19.92" customHeight="1">
      <c r="B62" s="197"/>
      <c r="C62" s="198"/>
      <c r="D62" s="199" t="s">
        <v>115</v>
      </c>
      <c r="E62" s="200"/>
      <c r="F62" s="200"/>
      <c r="G62" s="200"/>
      <c r="H62" s="200"/>
      <c r="I62" s="201"/>
      <c r="J62" s="202">
        <f>J271</f>
        <v>0</v>
      </c>
      <c r="K62" s="203"/>
    </row>
    <row r="63" s="9" customFormat="1" ht="19.92" customHeight="1">
      <c r="B63" s="197"/>
      <c r="C63" s="198"/>
      <c r="D63" s="199" t="s">
        <v>116</v>
      </c>
      <c r="E63" s="200"/>
      <c r="F63" s="200"/>
      <c r="G63" s="200"/>
      <c r="H63" s="200"/>
      <c r="I63" s="201"/>
      <c r="J63" s="202">
        <f>J282</f>
        <v>0</v>
      </c>
      <c r="K63" s="203"/>
    </row>
    <row r="64" s="8" customFormat="1" ht="24.96" customHeight="1">
      <c r="B64" s="190"/>
      <c r="C64" s="191"/>
      <c r="D64" s="192" t="s">
        <v>117</v>
      </c>
      <c r="E64" s="193"/>
      <c r="F64" s="193"/>
      <c r="G64" s="193"/>
      <c r="H64" s="193"/>
      <c r="I64" s="194"/>
      <c r="J64" s="195">
        <f>J284</f>
        <v>0</v>
      </c>
      <c r="K64" s="196"/>
    </row>
    <row r="65" s="9" customFormat="1" ht="19.92" customHeight="1">
      <c r="B65" s="197"/>
      <c r="C65" s="198"/>
      <c r="D65" s="199" t="s">
        <v>118</v>
      </c>
      <c r="E65" s="200"/>
      <c r="F65" s="200"/>
      <c r="G65" s="200"/>
      <c r="H65" s="200"/>
      <c r="I65" s="201"/>
      <c r="J65" s="202">
        <f>J285</f>
        <v>0</v>
      </c>
      <c r="K65" s="203"/>
    </row>
    <row r="66" s="9" customFormat="1" ht="19.92" customHeight="1">
      <c r="B66" s="197"/>
      <c r="C66" s="198"/>
      <c r="D66" s="199" t="s">
        <v>119</v>
      </c>
      <c r="E66" s="200"/>
      <c r="F66" s="200"/>
      <c r="G66" s="200"/>
      <c r="H66" s="200"/>
      <c r="I66" s="201"/>
      <c r="J66" s="202">
        <f>J305</f>
        <v>0</v>
      </c>
      <c r="K66" s="203"/>
    </row>
    <row r="67" s="9" customFormat="1" ht="19.92" customHeight="1">
      <c r="B67" s="197"/>
      <c r="C67" s="198"/>
      <c r="D67" s="199" t="s">
        <v>120</v>
      </c>
      <c r="E67" s="200"/>
      <c r="F67" s="200"/>
      <c r="G67" s="200"/>
      <c r="H67" s="200"/>
      <c r="I67" s="201"/>
      <c r="J67" s="202">
        <f>J322</f>
        <v>0</v>
      </c>
      <c r="K67" s="203"/>
    </row>
    <row r="68" s="9" customFormat="1" ht="19.92" customHeight="1">
      <c r="B68" s="197"/>
      <c r="C68" s="198"/>
      <c r="D68" s="199" t="s">
        <v>121</v>
      </c>
      <c r="E68" s="200"/>
      <c r="F68" s="200"/>
      <c r="G68" s="200"/>
      <c r="H68" s="200"/>
      <c r="I68" s="201"/>
      <c r="J68" s="202">
        <f>J328</f>
        <v>0</v>
      </c>
      <c r="K68" s="203"/>
    </row>
    <row r="69" s="9" customFormat="1" ht="19.92" customHeight="1">
      <c r="B69" s="197"/>
      <c r="C69" s="198"/>
      <c r="D69" s="199" t="s">
        <v>122</v>
      </c>
      <c r="E69" s="200"/>
      <c r="F69" s="200"/>
      <c r="G69" s="200"/>
      <c r="H69" s="200"/>
      <c r="I69" s="201"/>
      <c r="J69" s="202">
        <f>J346</f>
        <v>0</v>
      </c>
      <c r="K69" s="203"/>
    </row>
    <row r="70" s="9" customFormat="1" ht="19.92" customHeight="1">
      <c r="B70" s="197"/>
      <c r="C70" s="198"/>
      <c r="D70" s="199" t="s">
        <v>123</v>
      </c>
      <c r="E70" s="200"/>
      <c r="F70" s="200"/>
      <c r="G70" s="200"/>
      <c r="H70" s="200"/>
      <c r="I70" s="201"/>
      <c r="J70" s="202">
        <f>J373</f>
        <v>0</v>
      </c>
      <c r="K70" s="203"/>
    </row>
    <row r="71" s="9" customFormat="1" ht="19.92" customHeight="1">
      <c r="B71" s="197"/>
      <c r="C71" s="198"/>
      <c r="D71" s="199" t="s">
        <v>124</v>
      </c>
      <c r="E71" s="200"/>
      <c r="F71" s="200"/>
      <c r="G71" s="200"/>
      <c r="H71" s="200"/>
      <c r="I71" s="201"/>
      <c r="J71" s="202">
        <f>J406</f>
        <v>0</v>
      </c>
      <c r="K71" s="203"/>
    </row>
    <row r="72" s="9" customFormat="1" ht="19.92" customHeight="1">
      <c r="B72" s="197"/>
      <c r="C72" s="198"/>
      <c r="D72" s="199" t="s">
        <v>125</v>
      </c>
      <c r="E72" s="200"/>
      <c r="F72" s="200"/>
      <c r="G72" s="200"/>
      <c r="H72" s="200"/>
      <c r="I72" s="201"/>
      <c r="J72" s="202">
        <f>J450</f>
        <v>0</v>
      </c>
      <c r="K72" s="203"/>
    </row>
    <row r="73" s="9" customFormat="1" ht="19.92" customHeight="1">
      <c r="B73" s="197"/>
      <c r="C73" s="198"/>
      <c r="D73" s="199" t="s">
        <v>126</v>
      </c>
      <c r="E73" s="200"/>
      <c r="F73" s="200"/>
      <c r="G73" s="200"/>
      <c r="H73" s="200"/>
      <c r="I73" s="201"/>
      <c r="J73" s="202">
        <f>J475</f>
        <v>0</v>
      </c>
      <c r="K73" s="203"/>
    </row>
    <row r="74" s="9" customFormat="1" ht="19.92" customHeight="1">
      <c r="B74" s="197"/>
      <c r="C74" s="198"/>
      <c r="D74" s="199" t="s">
        <v>127</v>
      </c>
      <c r="E74" s="200"/>
      <c r="F74" s="200"/>
      <c r="G74" s="200"/>
      <c r="H74" s="200"/>
      <c r="I74" s="201"/>
      <c r="J74" s="202">
        <f>J647</f>
        <v>0</v>
      </c>
      <c r="K74" s="203"/>
    </row>
    <row r="75" s="9" customFormat="1" ht="19.92" customHeight="1">
      <c r="B75" s="197"/>
      <c r="C75" s="198"/>
      <c r="D75" s="199" t="s">
        <v>128</v>
      </c>
      <c r="E75" s="200"/>
      <c r="F75" s="200"/>
      <c r="G75" s="200"/>
      <c r="H75" s="200"/>
      <c r="I75" s="201"/>
      <c r="J75" s="202">
        <f>J685</f>
        <v>0</v>
      </c>
      <c r="K75" s="203"/>
    </row>
    <row r="76" s="8" customFormat="1" ht="24.96" customHeight="1">
      <c r="B76" s="190"/>
      <c r="C76" s="191"/>
      <c r="D76" s="192" t="s">
        <v>129</v>
      </c>
      <c r="E76" s="193"/>
      <c r="F76" s="193"/>
      <c r="G76" s="193"/>
      <c r="H76" s="193"/>
      <c r="I76" s="194"/>
      <c r="J76" s="195">
        <f>J776</f>
        <v>0</v>
      </c>
      <c r="K76" s="196"/>
    </row>
    <row r="77" s="9" customFormat="1" ht="19.92" customHeight="1">
      <c r="B77" s="197"/>
      <c r="C77" s="198"/>
      <c r="D77" s="199" t="s">
        <v>130</v>
      </c>
      <c r="E77" s="200"/>
      <c r="F77" s="200"/>
      <c r="G77" s="200"/>
      <c r="H77" s="200"/>
      <c r="I77" s="201"/>
      <c r="J77" s="202">
        <f>J777</f>
        <v>0</v>
      </c>
      <c r="K77" s="203"/>
    </row>
    <row r="78" s="9" customFormat="1" ht="19.92" customHeight="1">
      <c r="B78" s="197"/>
      <c r="C78" s="198"/>
      <c r="D78" s="199" t="s">
        <v>131</v>
      </c>
      <c r="E78" s="200"/>
      <c r="F78" s="200"/>
      <c r="G78" s="200"/>
      <c r="H78" s="200"/>
      <c r="I78" s="201"/>
      <c r="J78" s="202">
        <f>J779</f>
        <v>0</v>
      </c>
      <c r="K78" s="203"/>
    </row>
    <row r="79" s="1" customFormat="1" ht="21.84" customHeight="1">
      <c r="B79" s="47"/>
      <c r="C79" s="48"/>
      <c r="D79" s="48"/>
      <c r="E79" s="48"/>
      <c r="F79" s="48"/>
      <c r="G79" s="48"/>
      <c r="H79" s="48"/>
      <c r="I79" s="157"/>
      <c r="J79" s="48"/>
      <c r="K79" s="52"/>
    </row>
    <row r="80" s="1" customFormat="1" ht="6.96" customHeight="1">
      <c r="B80" s="68"/>
      <c r="C80" s="69"/>
      <c r="D80" s="69"/>
      <c r="E80" s="69"/>
      <c r="F80" s="69"/>
      <c r="G80" s="69"/>
      <c r="H80" s="69"/>
      <c r="I80" s="179"/>
      <c r="J80" s="69"/>
      <c r="K80" s="70"/>
    </row>
    <row r="84" s="1" customFormat="1" ht="6.96" customHeight="1">
      <c r="B84" s="71"/>
      <c r="C84" s="72"/>
      <c r="D84" s="72"/>
      <c r="E84" s="72"/>
      <c r="F84" s="72"/>
      <c r="G84" s="72"/>
      <c r="H84" s="72"/>
      <c r="I84" s="182"/>
      <c r="J84" s="72"/>
      <c r="K84" s="72"/>
      <c r="L84" s="73"/>
    </row>
    <row r="85" s="1" customFormat="1" ht="36.96" customHeight="1">
      <c r="B85" s="47"/>
      <c r="C85" s="74" t="s">
        <v>132</v>
      </c>
      <c r="D85" s="75"/>
      <c r="E85" s="75"/>
      <c r="F85" s="75"/>
      <c r="G85" s="75"/>
      <c r="H85" s="75"/>
      <c r="I85" s="204"/>
      <c r="J85" s="75"/>
      <c r="K85" s="75"/>
      <c r="L85" s="73"/>
    </row>
    <row r="86" s="1" customFormat="1" ht="6.96" customHeight="1">
      <c r="B86" s="47"/>
      <c r="C86" s="75"/>
      <c r="D86" s="75"/>
      <c r="E86" s="75"/>
      <c r="F86" s="75"/>
      <c r="G86" s="75"/>
      <c r="H86" s="75"/>
      <c r="I86" s="204"/>
      <c r="J86" s="75"/>
      <c r="K86" s="75"/>
      <c r="L86" s="73"/>
    </row>
    <row r="87" s="1" customFormat="1" ht="14.4" customHeight="1">
      <c r="B87" s="47"/>
      <c r="C87" s="77" t="s">
        <v>18</v>
      </c>
      <c r="D87" s="75"/>
      <c r="E87" s="75"/>
      <c r="F87" s="75"/>
      <c r="G87" s="75"/>
      <c r="H87" s="75"/>
      <c r="I87" s="204"/>
      <c r="J87" s="75"/>
      <c r="K87" s="75"/>
      <c r="L87" s="73"/>
    </row>
    <row r="88" s="1" customFormat="1" ht="16.5" customHeight="1">
      <c r="B88" s="47"/>
      <c r="C88" s="75"/>
      <c r="D88" s="75"/>
      <c r="E88" s="205" t="str">
        <f>E7</f>
        <v>Výměna rozvodů zdravotechniky a oprava sociálních zařízení, v objektu V Zálomu 1,Ostrava-Zábřeh</v>
      </c>
      <c r="F88" s="77"/>
      <c r="G88" s="77"/>
      <c r="H88" s="77"/>
      <c r="I88" s="204"/>
      <c r="J88" s="75"/>
      <c r="K88" s="75"/>
      <c r="L88" s="73"/>
    </row>
    <row r="89" s="1" customFormat="1" ht="14.4" customHeight="1">
      <c r="B89" s="47"/>
      <c r="C89" s="77" t="s">
        <v>103</v>
      </c>
      <c r="D89" s="75"/>
      <c r="E89" s="75"/>
      <c r="F89" s="75"/>
      <c r="G89" s="75"/>
      <c r="H89" s="75"/>
      <c r="I89" s="204"/>
      <c r="J89" s="75"/>
      <c r="K89" s="75"/>
      <c r="L89" s="73"/>
    </row>
    <row r="90" s="1" customFormat="1" ht="17.25" customHeight="1">
      <c r="B90" s="47"/>
      <c r="C90" s="75"/>
      <c r="D90" s="75"/>
      <c r="E90" s="83" t="str">
        <f>E9</f>
        <v>29a - Stavební část</v>
      </c>
      <c r="F90" s="75"/>
      <c r="G90" s="75"/>
      <c r="H90" s="75"/>
      <c r="I90" s="204"/>
      <c r="J90" s="75"/>
      <c r="K90" s="75"/>
      <c r="L90" s="73"/>
    </row>
    <row r="91" s="1" customFormat="1" ht="6.96" customHeight="1">
      <c r="B91" s="47"/>
      <c r="C91" s="75"/>
      <c r="D91" s="75"/>
      <c r="E91" s="75"/>
      <c r="F91" s="75"/>
      <c r="G91" s="75"/>
      <c r="H91" s="75"/>
      <c r="I91" s="204"/>
      <c r="J91" s="75"/>
      <c r="K91" s="75"/>
      <c r="L91" s="73"/>
    </row>
    <row r="92" s="1" customFormat="1" ht="18" customHeight="1">
      <c r="B92" s="47"/>
      <c r="C92" s="77" t="s">
        <v>23</v>
      </c>
      <c r="D92" s="75"/>
      <c r="E92" s="75"/>
      <c r="F92" s="206" t="str">
        <f>F12</f>
        <v xml:space="preserve"> </v>
      </c>
      <c r="G92" s="75"/>
      <c r="H92" s="75"/>
      <c r="I92" s="207" t="s">
        <v>25</v>
      </c>
      <c r="J92" s="86" t="str">
        <f>IF(J12="","",J12)</f>
        <v>27. 4. 2018</v>
      </c>
      <c r="K92" s="75"/>
      <c r="L92" s="73"/>
    </row>
    <row r="93" s="1" customFormat="1" ht="6.96" customHeight="1">
      <c r="B93" s="47"/>
      <c r="C93" s="75"/>
      <c r="D93" s="75"/>
      <c r="E93" s="75"/>
      <c r="F93" s="75"/>
      <c r="G93" s="75"/>
      <c r="H93" s="75"/>
      <c r="I93" s="204"/>
      <c r="J93" s="75"/>
      <c r="K93" s="75"/>
      <c r="L93" s="73"/>
    </row>
    <row r="94" s="1" customFormat="1">
      <c r="B94" s="47"/>
      <c r="C94" s="77" t="s">
        <v>27</v>
      </c>
      <c r="D94" s="75"/>
      <c r="E94" s="75"/>
      <c r="F94" s="206" t="str">
        <f>E15</f>
        <v xml:space="preserve"> </v>
      </c>
      <c r="G94" s="75"/>
      <c r="H94" s="75"/>
      <c r="I94" s="207" t="s">
        <v>32</v>
      </c>
      <c r="J94" s="206" t="str">
        <f>E21</f>
        <v>DK projekt s.r.o.,Bohumínská 94, 712 00 Ostrava</v>
      </c>
      <c r="K94" s="75"/>
      <c r="L94" s="73"/>
    </row>
    <row r="95" s="1" customFormat="1" ht="14.4" customHeight="1">
      <c r="B95" s="47"/>
      <c r="C95" s="77" t="s">
        <v>30</v>
      </c>
      <c r="D95" s="75"/>
      <c r="E95" s="75"/>
      <c r="F95" s="206" t="str">
        <f>IF(E18="","",E18)</f>
        <v/>
      </c>
      <c r="G95" s="75"/>
      <c r="H95" s="75"/>
      <c r="I95" s="204"/>
      <c r="J95" s="75"/>
      <c r="K95" s="75"/>
      <c r="L95" s="73"/>
    </row>
    <row r="96" s="1" customFormat="1" ht="10.32" customHeight="1">
      <c r="B96" s="47"/>
      <c r="C96" s="75"/>
      <c r="D96" s="75"/>
      <c r="E96" s="75"/>
      <c r="F96" s="75"/>
      <c r="G96" s="75"/>
      <c r="H96" s="75"/>
      <c r="I96" s="204"/>
      <c r="J96" s="75"/>
      <c r="K96" s="75"/>
      <c r="L96" s="73"/>
    </row>
    <row r="97" s="10" customFormat="1" ht="29.28" customHeight="1">
      <c r="B97" s="208"/>
      <c r="C97" s="209" t="s">
        <v>133</v>
      </c>
      <c r="D97" s="210" t="s">
        <v>55</v>
      </c>
      <c r="E97" s="210" t="s">
        <v>51</v>
      </c>
      <c r="F97" s="210" t="s">
        <v>134</v>
      </c>
      <c r="G97" s="210" t="s">
        <v>135</v>
      </c>
      <c r="H97" s="210" t="s">
        <v>136</v>
      </c>
      <c r="I97" s="211" t="s">
        <v>137</v>
      </c>
      <c r="J97" s="210" t="s">
        <v>107</v>
      </c>
      <c r="K97" s="212" t="s">
        <v>138</v>
      </c>
      <c r="L97" s="213"/>
      <c r="M97" s="103" t="s">
        <v>139</v>
      </c>
      <c r="N97" s="104" t="s">
        <v>40</v>
      </c>
      <c r="O97" s="104" t="s">
        <v>140</v>
      </c>
      <c r="P97" s="104" t="s">
        <v>141</v>
      </c>
      <c r="Q97" s="104" t="s">
        <v>142</v>
      </c>
      <c r="R97" s="104" t="s">
        <v>143</v>
      </c>
      <c r="S97" s="104" t="s">
        <v>144</v>
      </c>
      <c r="T97" s="105" t="s">
        <v>145</v>
      </c>
    </row>
    <row r="98" s="1" customFormat="1" ht="29.28" customHeight="1">
      <c r="B98" s="47"/>
      <c r="C98" s="109" t="s">
        <v>108</v>
      </c>
      <c r="D98" s="75"/>
      <c r="E98" s="75"/>
      <c r="F98" s="75"/>
      <c r="G98" s="75"/>
      <c r="H98" s="75"/>
      <c r="I98" s="204"/>
      <c r="J98" s="214">
        <f>BK98</f>
        <v>0</v>
      </c>
      <c r="K98" s="75"/>
      <c r="L98" s="73"/>
      <c r="M98" s="106"/>
      <c r="N98" s="107"/>
      <c r="O98" s="107"/>
      <c r="P98" s="215">
        <f>P99+P284+P776</f>
        <v>0</v>
      </c>
      <c r="Q98" s="107"/>
      <c r="R98" s="215">
        <f>R99+R284+R776</f>
        <v>31.299926719999998</v>
      </c>
      <c r="S98" s="107"/>
      <c r="T98" s="216">
        <f>T99+T284+T776</f>
        <v>46.857618549999998</v>
      </c>
      <c r="AT98" s="25" t="s">
        <v>69</v>
      </c>
      <c r="AU98" s="25" t="s">
        <v>109</v>
      </c>
      <c r="BK98" s="217">
        <f>BK99+BK284+BK776</f>
        <v>0</v>
      </c>
    </row>
    <row r="99" s="11" customFormat="1" ht="37.44" customHeight="1">
      <c r="B99" s="218"/>
      <c r="C99" s="219"/>
      <c r="D99" s="220" t="s">
        <v>69</v>
      </c>
      <c r="E99" s="221" t="s">
        <v>146</v>
      </c>
      <c r="F99" s="221" t="s">
        <v>147</v>
      </c>
      <c r="G99" s="219"/>
      <c r="H99" s="219"/>
      <c r="I99" s="222"/>
      <c r="J99" s="223">
        <f>BK99</f>
        <v>0</v>
      </c>
      <c r="K99" s="219"/>
      <c r="L99" s="224"/>
      <c r="M99" s="225"/>
      <c r="N99" s="226"/>
      <c r="O99" s="226"/>
      <c r="P99" s="227">
        <f>P100+P115+P118+P150+P271+P282</f>
        <v>0</v>
      </c>
      <c r="Q99" s="226"/>
      <c r="R99" s="227">
        <f>R100+R115+R118+R150+R271+R282</f>
        <v>12.30895825</v>
      </c>
      <c r="S99" s="226"/>
      <c r="T99" s="228">
        <f>T100+T115+T118+T150+T271+T282</f>
        <v>33.752735999999999</v>
      </c>
      <c r="AR99" s="229" t="s">
        <v>78</v>
      </c>
      <c r="AT99" s="230" t="s">
        <v>69</v>
      </c>
      <c r="AU99" s="230" t="s">
        <v>70</v>
      </c>
      <c r="AY99" s="229" t="s">
        <v>148</v>
      </c>
      <c r="BK99" s="231">
        <f>BK100+BK115+BK118+BK150+BK271+BK282</f>
        <v>0</v>
      </c>
    </row>
    <row r="100" s="11" customFormat="1" ht="19.92" customHeight="1">
      <c r="B100" s="218"/>
      <c r="C100" s="219"/>
      <c r="D100" s="220" t="s">
        <v>69</v>
      </c>
      <c r="E100" s="232" t="s">
        <v>149</v>
      </c>
      <c r="F100" s="232" t="s">
        <v>150</v>
      </c>
      <c r="G100" s="219"/>
      <c r="H100" s="219"/>
      <c r="I100" s="222"/>
      <c r="J100" s="233">
        <f>BK100</f>
        <v>0</v>
      </c>
      <c r="K100" s="219"/>
      <c r="L100" s="224"/>
      <c r="M100" s="225"/>
      <c r="N100" s="226"/>
      <c r="O100" s="226"/>
      <c r="P100" s="227">
        <f>SUM(P101:P114)</f>
        <v>0</v>
      </c>
      <c r="Q100" s="226"/>
      <c r="R100" s="227">
        <f>SUM(R101:R114)</f>
        <v>1.3121756500000001</v>
      </c>
      <c r="S100" s="226"/>
      <c r="T100" s="228">
        <f>SUM(T101:T114)</f>
        <v>0</v>
      </c>
      <c r="AR100" s="229" t="s">
        <v>78</v>
      </c>
      <c r="AT100" s="230" t="s">
        <v>69</v>
      </c>
      <c r="AU100" s="230" t="s">
        <v>78</v>
      </c>
      <c r="AY100" s="229" t="s">
        <v>148</v>
      </c>
      <c r="BK100" s="231">
        <f>SUM(BK101:BK114)</f>
        <v>0</v>
      </c>
    </row>
    <row r="101" s="1" customFormat="1" ht="16.5" customHeight="1">
      <c r="B101" s="47"/>
      <c r="C101" s="234" t="s">
        <v>78</v>
      </c>
      <c r="D101" s="234" t="s">
        <v>151</v>
      </c>
      <c r="E101" s="235" t="s">
        <v>152</v>
      </c>
      <c r="F101" s="236" t="s">
        <v>153</v>
      </c>
      <c r="G101" s="237" t="s">
        <v>154</v>
      </c>
      <c r="H101" s="238">
        <v>0.20499999999999999</v>
      </c>
      <c r="I101" s="239"/>
      <c r="J101" s="240">
        <f>ROUND(I101*H101,2)</f>
        <v>0</v>
      </c>
      <c r="K101" s="236" t="s">
        <v>155</v>
      </c>
      <c r="L101" s="73"/>
      <c r="M101" s="241" t="s">
        <v>21</v>
      </c>
      <c r="N101" s="242" t="s">
        <v>41</v>
      </c>
      <c r="O101" s="48"/>
      <c r="P101" s="243">
        <f>O101*H101</f>
        <v>0</v>
      </c>
      <c r="Q101" s="243">
        <v>0.071999999999999995</v>
      </c>
      <c r="R101" s="243">
        <f>Q101*H101</f>
        <v>0.014759999999999999</v>
      </c>
      <c r="S101" s="243">
        <v>0</v>
      </c>
      <c r="T101" s="244">
        <f>S101*H101</f>
        <v>0</v>
      </c>
      <c r="AR101" s="25" t="s">
        <v>156</v>
      </c>
      <c r="AT101" s="25" t="s">
        <v>151</v>
      </c>
      <c r="AU101" s="25" t="s">
        <v>80</v>
      </c>
      <c r="AY101" s="25" t="s">
        <v>148</v>
      </c>
      <c r="BE101" s="245">
        <f>IF(N101="základní",J101,0)</f>
        <v>0</v>
      </c>
      <c r="BF101" s="245">
        <f>IF(N101="snížená",J101,0)</f>
        <v>0</v>
      </c>
      <c r="BG101" s="245">
        <f>IF(N101="zákl. přenesená",J101,0)</f>
        <v>0</v>
      </c>
      <c r="BH101" s="245">
        <f>IF(N101="sníž. přenesená",J101,0)</f>
        <v>0</v>
      </c>
      <c r="BI101" s="245">
        <f>IF(N101="nulová",J101,0)</f>
        <v>0</v>
      </c>
      <c r="BJ101" s="25" t="s">
        <v>78</v>
      </c>
      <c r="BK101" s="245">
        <f>ROUND(I101*H101,2)</f>
        <v>0</v>
      </c>
      <c r="BL101" s="25" t="s">
        <v>156</v>
      </c>
      <c r="BM101" s="25" t="s">
        <v>157</v>
      </c>
    </row>
    <row r="102" s="12" customFormat="1">
      <c r="B102" s="246"/>
      <c r="C102" s="247"/>
      <c r="D102" s="248" t="s">
        <v>158</v>
      </c>
      <c r="E102" s="249" t="s">
        <v>21</v>
      </c>
      <c r="F102" s="250" t="s">
        <v>159</v>
      </c>
      <c r="G102" s="247"/>
      <c r="H102" s="251">
        <v>0.20499999999999999</v>
      </c>
      <c r="I102" s="252"/>
      <c r="J102" s="247"/>
      <c r="K102" s="247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158</v>
      </c>
      <c r="AU102" s="257" t="s">
        <v>80</v>
      </c>
      <c r="AV102" s="12" t="s">
        <v>80</v>
      </c>
      <c r="AW102" s="12" t="s">
        <v>34</v>
      </c>
      <c r="AX102" s="12" t="s">
        <v>78</v>
      </c>
      <c r="AY102" s="257" t="s">
        <v>148</v>
      </c>
    </row>
    <row r="103" s="1" customFormat="1" ht="16.5" customHeight="1">
      <c r="B103" s="47"/>
      <c r="C103" s="234" t="s">
        <v>80</v>
      </c>
      <c r="D103" s="234" t="s">
        <v>151</v>
      </c>
      <c r="E103" s="235" t="s">
        <v>160</v>
      </c>
      <c r="F103" s="236" t="s">
        <v>161</v>
      </c>
      <c r="G103" s="237" t="s">
        <v>154</v>
      </c>
      <c r="H103" s="238">
        <v>0.20499999999999999</v>
      </c>
      <c r="I103" s="239"/>
      <c r="J103" s="240">
        <f>ROUND(I103*H103,2)</f>
        <v>0</v>
      </c>
      <c r="K103" s="236" t="s">
        <v>155</v>
      </c>
      <c r="L103" s="73"/>
      <c r="M103" s="241" t="s">
        <v>21</v>
      </c>
      <c r="N103" s="242" t="s">
        <v>41</v>
      </c>
      <c r="O103" s="48"/>
      <c r="P103" s="243">
        <f>O103*H103</f>
        <v>0</v>
      </c>
      <c r="Q103" s="243">
        <v>0.16148000000000001</v>
      </c>
      <c r="R103" s="243">
        <f>Q103*H103</f>
        <v>0.033103399999999998</v>
      </c>
      <c r="S103" s="243">
        <v>0</v>
      </c>
      <c r="T103" s="244">
        <f>S103*H103</f>
        <v>0</v>
      </c>
      <c r="AR103" s="25" t="s">
        <v>156</v>
      </c>
      <c r="AT103" s="25" t="s">
        <v>151</v>
      </c>
      <c r="AU103" s="25" t="s">
        <v>80</v>
      </c>
      <c r="AY103" s="25" t="s">
        <v>148</v>
      </c>
      <c r="BE103" s="245">
        <f>IF(N103="základní",J103,0)</f>
        <v>0</v>
      </c>
      <c r="BF103" s="245">
        <f>IF(N103="snížená",J103,0)</f>
        <v>0</v>
      </c>
      <c r="BG103" s="245">
        <f>IF(N103="zákl. přenesená",J103,0)</f>
        <v>0</v>
      </c>
      <c r="BH103" s="245">
        <f>IF(N103="sníž. přenesená",J103,0)</f>
        <v>0</v>
      </c>
      <c r="BI103" s="245">
        <f>IF(N103="nulová",J103,0)</f>
        <v>0</v>
      </c>
      <c r="BJ103" s="25" t="s">
        <v>78</v>
      </c>
      <c r="BK103" s="245">
        <f>ROUND(I103*H103,2)</f>
        <v>0</v>
      </c>
      <c r="BL103" s="25" t="s">
        <v>156</v>
      </c>
      <c r="BM103" s="25" t="s">
        <v>162</v>
      </c>
    </row>
    <row r="104" s="12" customFormat="1">
      <c r="B104" s="246"/>
      <c r="C104" s="247"/>
      <c r="D104" s="248" t="s">
        <v>158</v>
      </c>
      <c r="E104" s="249" t="s">
        <v>21</v>
      </c>
      <c r="F104" s="250" t="s">
        <v>159</v>
      </c>
      <c r="G104" s="247"/>
      <c r="H104" s="251">
        <v>0.20499999999999999</v>
      </c>
      <c r="I104" s="252"/>
      <c r="J104" s="247"/>
      <c r="K104" s="247"/>
      <c r="L104" s="253"/>
      <c r="M104" s="254"/>
      <c r="N104" s="255"/>
      <c r="O104" s="255"/>
      <c r="P104" s="255"/>
      <c r="Q104" s="255"/>
      <c r="R104" s="255"/>
      <c r="S104" s="255"/>
      <c r="T104" s="256"/>
      <c r="AT104" s="257" t="s">
        <v>158</v>
      </c>
      <c r="AU104" s="257" t="s">
        <v>80</v>
      </c>
      <c r="AV104" s="12" t="s">
        <v>80</v>
      </c>
      <c r="AW104" s="12" t="s">
        <v>34</v>
      </c>
      <c r="AX104" s="12" t="s">
        <v>78</v>
      </c>
      <c r="AY104" s="257" t="s">
        <v>148</v>
      </c>
    </row>
    <row r="105" s="1" customFormat="1" ht="25.5" customHeight="1">
      <c r="B105" s="47"/>
      <c r="C105" s="234" t="s">
        <v>149</v>
      </c>
      <c r="D105" s="234" t="s">
        <v>151</v>
      </c>
      <c r="E105" s="235" t="s">
        <v>163</v>
      </c>
      <c r="F105" s="236" t="s">
        <v>164</v>
      </c>
      <c r="G105" s="237" t="s">
        <v>154</v>
      </c>
      <c r="H105" s="238">
        <v>8.9700000000000006</v>
      </c>
      <c r="I105" s="239"/>
      <c r="J105" s="240">
        <f>ROUND(I105*H105,2)</f>
        <v>0</v>
      </c>
      <c r="K105" s="236" t="s">
        <v>155</v>
      </c>
      <c r="L105" s="73"/>
      <c r="M105" s="241" t="s">
        <v>21</v>
      </c>
      <c r="N105" s="242" t="s">
        <v>41</v>
      </c>
      <c r="O105" s="48"/>
      <c r="P105" s="243">
        <f>O105*H105</f>
        <v>0</v>
      </c>
      <c r="Q105" s="243">
        <v>0.10325</v>
      </c>
      <c r="R105" s="243">
        <f>Q105*H105</f>
        <v>0.92615250000000005</v>
      </c>
      <c r="S105" s="243">
        <v>0</v>
      </c>
      <c r="T105" s="244">
        <f>S105*H105</f>
        <v>0</v>
      </c>
      <c r="AR105" s="25" t="s">
        <v>156</v>
      </c>
      <c r="AT105" s="25" t="s">
        <v>151</v>
      </c>
      <c r="AU105" s="25" t="s">
        <v>80</v>
      </c>
      <c r="AY105" s="25" t="s">
        <v>148</v>
      </c>
      <c r="BE105" s="245">
        <f>IF(N105="základní",J105,0)</f>
        <v>0</v>
      </c>
      <c r="BF105" s="245">
        <f>IF(N105="snížená",J105,0)</f>
        <v>0</v>
      </c>
      <c r="BG105" s="245">
        <f>IF(N105="zákl. přenesená",J105,0)</f>
        <v>0</v>
      </c>
      <c r="BH105" s="245">
        <f>IF(N105="sníž. přenesená",J105,0)</f>
        <v>0</v>
      </c>
      <c r="BI105" s="245">
        <f>IF(N105="nulová",J105,0)</f>
        <v>0</v>
      </c>
      <c r="BJ105" s="25" t="s">
        <v>78</v>
      </c>
      <c r="BK105" s="245">
        <f>ROUND(I105*H105,2)</f>
        <v>0</v>
      </c>
      <c r="BL105" s="25" t="s">
        <v>156</v>
      </c>
      <c r="BM105" s="25" t="s">
        <v>165</v>
      </c>
    </row>
    <row r="106" s="12" customFormat="1">
      <c r="B106" s="246"/>
      <c r="C106" s="247"/>
      <c r="D106" s="248" t="s">
        <v>158</v>
      </c>
      <c r="E106" s="249" t="s">
        <v>21</v>
      </c>
      <c r="F106" s="250" t="s">
        <v>166</v>
      </c>
      <c r="G106" s="247"/>
      <c r="H106" s="251">
        <v>8.9700000000000006</v>
      </c>
      <c r="I106" s="252"/>
      <c r="J106" s="247"/>
      <c r="K106" s="247"/>
      <c r="L106" s="253"/>
      <c r="M106" s="254"/>
      <c r="N106" s="255"/>
      <c r="O106" s="255"/>
      <c r="P106" s="255"/>
      <c r="Q106" s="255"/>
      <c r="R106" s="255"/>
      <c r="S106" s="255"/>
      <c r="T106" s="256"/>
      <c r="AT106" s="257" t="s">
        <v>158</v>
      </c>
      <c r="AU106" s="257" t="s">
        <v>80</v>
      </c>
      <c r="AV106" s="12" t="s">
        <v>80</v>
      </c>
      <c r="AW106" s="12" t="s">
        <v>34</v>
      </c>
      <c r="AX106" s="12" t="s">
        <v>78</v>
      </c>
      <c r="AY106" s="257" t="s">
        <v>148</v>
      </c>
    </row>
    <row r="107" s="1" customFormat="1" ht="16.5" customHeight="1">
      <c r="B107" s="47"/>
      <c r="C107" s="234" t="s">
        <v>156</v>
      </c>
      <c r="D107" s="234" t="s">
        <v>151</v>
      </c>
      <c r="E107" s="235" t="s">
        <v>167</v>
      </c>
      <c r="F107" s="236" t="s">
        <v>168</v>
      </c>
      <c r="G107" s="237" t="s">
        <v>169</v>
      </c>
      <c r="H107" s="238">
        <v>8.5</v>
      </c>
      <c r="I107" s="239"/>
      <c r="J107" s="240">
        <f>ROUND(I107*H107,2)</f>
        <v>0</v>
      </c>
      <c r="K107" s="236" t="s">
        <v>155</v>
      </c>
      <c r="L107" s="73"/>
      <c r="M107" s="241" t="s">
        <v>21</v>
      </c>
      <c r="N107" s="242" t="s">
        <v>41</v>
      </c>
      <c r="O107" s="48"/>
      <c r="P107" s="243">
        <f>O107*H107</f>
        <v>0</v>
      </c>
      <c r="Q107" s="243">
        <v>0.00020000000000000001</v>
      </c>
      <c r="R107" s="243">
        <f>Q107*H107</f>
        <v>0.0017000000000000001</v>
      </c>
      <c r="S107" s="243">
        <v>0</v>
      </c>
      <c r="T107" s="244">
        <f>S107*H107</f>
        <v>0</v>
      </c>
      <c r="AR107" s="25" t="s">
        <v>156</v>
      </c>
      <c r="AT107" s="25" t="s">
        <v>151</v>
      </c>
      <c r="AU107" s="25" t="s">
        <v>80</v>
      </c>
      <c r="AY107" s="25" t="s">
        <v>148</v>
      </c>
      <c r="BE107" s="245">
        <f>IF(N107="základní",J107,0)</f>
        <v>0</v>
      </c>
      <c r="BF107" s="245">
        <f>IF(N107="snížená",J107,0)</f>
        <v>0</v>
      </c>
      <c r="BG107" s="245">
        <f>IF(N107="zákl. přenesená",J107,0)</f>
        <v>0</v>
      </c>
      <c r="BH107" s="245">
        <f>IF(N107="sníž. přenesená",J107,0)</f>
        <v>0</v>
      </c>
      <c r="BI107" s="245">
        <f>IF(N107="nulová",J107,0)</f>
        <v>0</v>
      </c>
      <c r="BJ107" s="25" t="s">
        <v>78</v>
      </c>
      <c r="BK107" s="245">
        <f>ROUND(I107*H107,2)</f>
        <v>0</v>
      </c>
      <c r="BL107" s="25" t="s">
        <v>156</v>
      </c>
      <c r="BM107" s="25" t="s">
        <v>170</v>
      </c>
    </row>
    <row r="108" s="12" customFormat="1">
      <c r="B108" s="246"/>
      <c r="C108" s="247"/>
      <c r="D108" s="248" t="s">
        <v>158</v>
      </c>
      <c r="E108" s="249" t="s">
        <v>21</v>
      </c>
      <c r="F108" s="250" t="s">
        <v>171</v>
      </c>
      <c r="G108" s="247"/>
      <c r="H108" s="251">
        <v>4.4000000000000004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158</v>
      </c>
      <c r="AU108" s="257" t="s">
        <v>80</v>
      </c>
      <c r="AV108" s="12" t="s">
        <v>80</v>
      </c>
      <c r="AW108" s="12" t="s">
        <v>34</v>
      </c>
      <c r="AX108" s="12" t="s">
        <v>70</v>
      </c>
      <c r="AY108" s="257" t="s">
        <v>148</v>
      </c>
    </row>
    <row r="109" s="13" customFormat="1">
      <c r="B109" s="258"/>
      <c r="C109" s="259"/>
      <c r="D109" s="248" t="s">
        <v>158</v>
      </c>
      <c r="E109" s="260" t="s">
        <v>21</v>
      </c>
      <c r="F109" s="261" t="s">
        <v>172</v>
      </c>
      <c r="G109" s="259"/>
      <c r="H109" s="260" t="s">
        <v>21</v>
      </c>
      <c r="I109" s="262"/>
      <c r="J109" s="259"/>
      <c r="K109" s="259"/>
      <c r="L109" s="263"/>
      <c r="M109" s="264"/>
      <c r="N109" s="265"/>
      <c r="O109" s="265"/>
      <c r="P109" s="265"/>
      <c r="Q109" s="265"/>
      <c r="R109" s="265"/>
      <c r="S109" s="265"/>
      <c r="T109" s="266"/>
      <c r="AT109" s="267" t="s">
        <v>158</v>
      </c>
      <c r="AU109" s="267" t="s">
        <v>80</v>
      </c>
      <c r="AV109" s="13" t="s">
        <v>78</v>
      </c>
      <c r="AW109" s="13" t="s">
        <v>34</v>
      </c>
      <c r="AX109" s="13" t="s">
        <v>70</v>
      </c>
      <c r="AY109" s="267" t="s">
        <v>148</v>
      </c>
    </row>
    <row r="110" s="12" customFormat="1">
      <c r="B110" s="246"/>
      <c r="C110" s="247"/>
      <c r="D110" s="248" t="s">
        <v>158</v>
      </c>
      <c r="E110" s="249" t="s">
        <v>21</v>
      </c>
      <c r="F110" s="250" t="s">
        <v>173</v>
      </c>
      <c r="G110" s="247"/>
      <c r="H110" s="251">
        <v>4.0999999999999996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158</v>
      </c>
      <c r="AU110" s="257" t="s">
        <v>80</v>
      </c>
      <c r="AV110" s="12" t="s">
        <v>80</v>
      </c>
      <c r="AW110" s="12" t="s">
        <v>34</v>
      </c>
      <c r="AX110" s="12" t="s">
        <v>70</v>
      </c>
      <c r="AY110" s="257" t="s">
        <v>148</v>
      </c>
    </row>
    <row r="111" s="14" customFormat="1">
      <c r="B111" s="268"/>
      <c r="C111" s="269"/>
      <c r="D111" s="248" t="s">
        <v>158</v>
      </c>
      <c r="E111" s="270" t="s">
        <v>21</v>
      </c>
      <c r="F111" s="271" t="s">
        <v>174</v>
      </c>
      <c r="G111" s="269"/>
      <c r="H111" s="272">
        <v>8.5</v>
      </c>
      <c r="I111" s="273"/>
      <c r="J111" s="269"/>
      <c r="K111" s="269"/>
      <c r="L111" s="274"/>
      <c r="M111" s="275"/>
      <c r="N111" s="276"/>
      <c r="O111" s="276"/>
      <c r="P111" s="276"/>
      <c r="Q111" s="276"/>
      <c r="R111" s="276"/>
      <c r="S111" s="276"/>
      <c r="T111" s="277"/>
      <c r="AT111" s="278" t="s">
        <v>158</v>
      </c>
      <c r="AU111" s="278" t="s">
        <v>80</v>
      </c>
      <c r="AV111" s="14" t="s">
        <v>156</v>
      </c>
      <c r="AW111" s="14" t="s">
        <v>34</v>
      </c>
      <c r="AX111" s="14" t="s">
        <v>78</v>
      </c>
      <c r="AY111" s="278" t="s">
        <v>148</v>
      </c>
    </row>
    <row r="112" s="1" customFormat="1" ht="25.5" customHeight="1">
      <c r="B112" s="47"/>
      <c r="C112" s="234" t="s">
        <v>175</v>
      </c>
      <c r="D112" s="234" t="s">
        <v>151</v>
      </c>
      <c r="E112" s="235" t="s">
        <v>176</v>
      </c>
      <c r="F112" s="236" t="s">
        <v>177</v>
      </c>
      <c r="G112" s="237" t="s">
        <v>154</v>
      </c>
      <c r="H112" s="238">
        <v>4.6749999999999998</v>
      </c>
      <c r="I112" s="239"/>
      <c r="J112" s="240">
        <f>ROUND(I112*H112,2)</f>
        <v>0</v>
      </c>
      <c r="K112" s="236" t="s">
        <v>155</v>
      </c>
      <c r="L112" s="73"/>
      <c r="M112" s="241" t="s">
        <v>21</v>
      </c>
      <c r="N112" s="242" t="s">
        <v>41</v>
      </c>
      <c r="O112" s="48"/>
      <c r="P112" s="243">
        <f>O112*H112</f>
        <v>0</v>
      </c>
      <c r="Q112" s="243">
        <v>0.071970000000000006</v>
      </c>
      <c r="R112" s="243">
        <f>Q112*H112</f>
        <v>0.33645975</v>
      </c>
      <c r="S112" s="243">
        <v>0</v>
      </c>
      <c r="T112" s="244">
        <f>S112*H112</f>
        <v>0</v>
      </c>
      <c r="AR112" s="25" t="s">
        <v>156</v>
      </c>
      <c r="AT112" s="25" t="s">
        <v>151</v>
      </c>
      <c r="AU112" s="25" t="s">
        <v>80</v>
      </c>
      <c r="AY112" s="25" t="s">
        <v>148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5" t="s">
        <v>78</v>
      </c>
      <c r="BK112" s="245">
        <f>ROUND(I112*H112,2)</f>
        <v>0</v>
      </c>
      <c r="BL112" s="25" t="s">
        <v>156</v>
      </c>
      <c r="BM112" s="25" t="s">
        <v>178</v>
      </c>
    </row>
    <row r="113" s="12" customFormat="1">
      <c r="B113" s="246"/>
      <c r="C113" s="247"/>
      <c r="D113" s="248" t="s">
        <v>158</v>
      </c>
      <c r="E113" s="249" t="s">
        <v>21</v>
      </c>
      <c r="F113" s="250" t="s">
        <v>179</v>
      </c>
      <c r="G113" s="247"/>
      <c r="H113" s="251">
        <v>4.6749999999999998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158</v>
      </c>
      <c r="AU113" s="257" t="s">
        <v>80</v>
      </c>
      <c r="AV113" s="12" t="s">
        <v>80</v>
      </c>
      <c r="AW113" s="12" t="s">
        <v>34</v>
      </c>
      <c r="AX113" s="12" t="s">
        <v>78</v>
      </c>
      <c r="AY113" s="257" t="s">
        <v>148</v>
      </c>
    </row>
    <row r="114" s="13" customFormat="1">
      <c r="B114" s="258"/>
      <c r="C114" s="259"/>
      <c r="D114" s="248" t="s">
        <v>158</v>
      </c>
      <c r="E114" s="260" t="s">
        <v>21</v>
      </c>
      <c r="F114" s="261" t="s">
        <v>180</v>
      </c>
      <c r="G114" s="259"/>
      <c r="H114" s="260" t="s">
        <v>21</v>
      </c>
      <c r="I114" s="262"/>
      <c r="J114" s="259"/>
      <c r="K114" s="259"/>
      <c r="L114" s="263"/>
      <c r="M114" s="264"/>
      <c r="N114" s="265"/>
      <c r="O114" s="265"/>
      <c r="P114" s="265"/>
      <c r="Q114" s="265"/>
      <c r="R114" s="265"/>
      <c r="S114" s="265"/>
      <c r="T114" s="266"/>
      <c r="AT114" s="267" t="s">
        <v>158</v>
      </c>
      <c r="AU114" s="267" t="s">
        <v>80</v>
      </c>
      <c r="AV114" s="13" t="s">
        <v>78</v>
      </c>
      <c r="AW114" s="13" t="s">
        <v>34</v>
      </c>
      <c r="AX114" s="13" t="s">
        <v>70</v>
      </c>
      <c r="AY114" s="267" t="s">
        <v>148</v>
      </c>
    </row>
    <row r="115" s="11" customFormat="1" ht="29.88" customHeight="1">
      <c r="B115" s="218"/>
      <c r="C115" s="219"/>
      <c r="D115" s="220" t="s">
        <v>69</v>
      </c>
      <c r="E115" s="232" t="s">
        <v>156</v>
      </c>
      <c r="F115" s="232" t="s">
        <v>181</v>
      </c>
      <c r="G115" s="219"/>
      <c r="H115" s="219"/>
      <c r="I115" s="222"/>
      <c r="J115" s="233">
        <f>BK115</f>
        <v>0</v>
      </c>
      <c r="K115" s="219"/>
      <c r="L115" s="224"/>
      <c r="M115" s="225"/>
      <c r="N115" s="226"/>
      <c r="O115" s="226"/>
      <c r="P115" s="227">
        <f>SUM(P116:P117)</f>
        <v>0</v>
      </c>
      <c r="Q115" s="226"/>
      <c r="R115" s="227">
        <f>SUM(R116:R117)</f>
        <v>0.58579999999999999</v>
      </c>
      <c r="S115" s="226"/>
      <c r="T115" s="228">
        <f>SUM(T116:T117)</f>
        <v>0</v>
      </c>
      <c r="AR115" s="229" t="s">
        <v>78</v>
      </c>
      <c r="AT115" s="230" t="s">
        <v>69</v>
      </c>
      <c r="AU115" s="230" t="s">
        <v>78</v>
      </c>
      <c r="AY115" s="229" t="s">
        <v>148</v>
      </c>
      <c r="BK115" s="231">
        <f>SUM(BK116:BK117)</f>
        <v>0</v>
      </c>
    </row>
    <row r="116" s="1" customFormat="1" ht="25.5" customHeight="1">
      <c r="B116" s="47"/>
      <c r="C116" s="234" t="s">
        <v>182</v>
      </c>
      <c r="D116" s="234" t="s">
        <v>151</v>
      </c>
      <c r="E116" s="235" t="s">
        <v>183</v>
      </c>
      <c r="F116" s="236" t="s">
        <v>184</v>
      </c>
      <c r="G116" s="237" t="s">
        <v>185</v>
      </c>
      <c r="H116" s="238">
        <v>20</v>
      </c>
      <c r="I116" s="239"/>
      <c r="J116" s="240">
        <f>ROUND(I116*H116,2)</f>
        <v>0</v>
      </c>
      <c r="K116" s="236" t="s">
        <v>155</v>
      </c>
      <c r="L116" s="73"/>
      <c r="M116" s="241" t="s">
        <v>21</v>
      </c>
      <c r="N116" s="242" t="s">
        <v>41</v>
      </c>
      <c r="O116" s="48"/>
      <c r="P116" s="243">
        <f>O116*H116</f>
        <v>0</v>
      </c>
      <c r="Q116" s="243">
        <v>0.0022899999999999999</v>
      </c>
      <c r="R116" s="243">
        <f>Q116*H116</f>
        <v>0.0458</v>
      </c>
      <c r="S116" s="243">
        <v>0</v>
      </c>
      <c r="T116" s="244">
        <f>S116*H116</f>
        <v>0</v>
      </c>
      <c r="AR116" s="25" t="s">
        <v>156</v>
      </c>
      <c r="AT116" s="25" t="s">
        <v>151</v>
      </c>
      <c r="AU116" s="25" t="s">
        <v>80</v>
      </c>
      <c r="AY116" s="25" t="s">
        <v>148</v>
      </c>
      <c r="BE116" s="245">
        <f>IF(N116="základní",J116,0)</f>
        <v>0</v>
      </c>
      <c r="BF116" s="245">
        <f>IF(N116="snížená",J116,0)</f>
        <v>0</v>
      </c>
      <c r="BG116" s="245">
        <f>IF(N116="zákl. přenesená",J116,0)</f>
        <v>0</v>
      </c>
      <c r="BH116" s="245">
        <f>IF(N116="sníž. přenesená",J116,0)</f>
        <v>0</v>
      </c>
      <c r="BI116" s="245">
        <f>IF(N116="nulová",J116,0)</f>
        <v>0</v>
      </c>
      <c r="BJ116" s="25" t="s">
        <v>78</v>
      </c>
      <c r="BK116" s="245">
        <f>ROUND(I116*H116,2)</f>
        <v>0</v>
      </c>
      <c r="BL116" s="25" t="s">
        <v>156</v>
      </c>
      <c r="BM116" s="25" t="s">
        <v>186</v>
      </c>
    </row>
    <row r="117" s="1" customFormat="1" ht="16.5" customHeight="1">
      <c r="B117" s="47"/>
      <c r="C117" s="279" t="s">
        <v>187</v>
      </c>
      <c r="D117" s="279" t="s">
        <v>188</v>
      </c>
      <c r="E117" s="280" t="s">
        <v>189</v>
      </c>
      <c r="F117" s="281" t="s">
        <v>190</v>
      </c>
      <c r="G117" s="282" t="s">
        <v>185</v>
      </c>
      <c r="H117" s="283">
        <v>20</v>
      </c>
      <c r="I117" s="284"/>
      <c r="J117" s="285">
        <f>ROUND(I117*H117,2)</f>
        <v>0</v>
      </c>
      <c r="K117" s="281" t="s">
        <v>155</v>
      </c>
      <c r="L117" s="286"/>
      <c r="M117" s="287" t="s">
        <v>21</v>
      </c>
      <c r="N117" s="288" t="s">
        <v>41</v>
      </c>
      <c r="O117" s="48"/>
      <c r="P117" s="243">
        <f>O117*H117</f>
        <v>0</v>
      </c>
      <c r="Q117" s="243">
        <v>0.027</v>
      </c>
      <c r="R117" s="243">
        <f>Q117*H117</f>
        <v>0.54000000000000004</v>
      </c>
      <c r="S117" s="243">
        <v>0</v>
      </c>
      <c r="T117" s="244">
        <f>S117*H117</f>
        <v>0</v>
      </c>
      <c r="AR117" s="25" t="s">
        <v>191</v>
      </c>
      <c r="AT117" s="25" t="s">
        <v>188</v>
      </c>
      <c r="AU117" s="25" t="s">
        <v>80</v>
      </c>
      <c r="AY117" s="25" t="s">
        <v>148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5" t="s">
        <v>78</v>
      </c>
      <c r="BK117" s="245">
        <f>ROUND(I117*H117,2)</f>
        <v>0</v>
      </c>
      <c r="BL117" s="25" t="s">
        <v>156</v>
      </c>
      <c r="BM117" s="25" t="s">
        <v>192</v>
      </c>
    </row>
    <row r="118" s="11" customFormat="1" ht="29.88" customHeight="1">
      <c r="B118" s="218"/>
      <c r="C118" s="219"/>
      <c r="D118" s="220" t="s">
        <v>69</v>
      </c>
      <c r="E118" s="232" t="s">
        <v>182</v>
      </c>
      <c r="F118" s="232" t="s">
        <v>193</v>
      </c>
      <c r="G118" s="219"/>
      <c r="H118" s="219"/>
      <c r="I118" s="222"/>
      <c r="J118" s="233">
        <f>BK118</f>
        <v>0</v>
      </c>
      <c r="K118" s="219"/>
      <c r="L118" s="224"/>
      <c r="M118" s="225"/>
      <c r="N118" s="226"/>
      <c r="O118" s="226"/>
      <c r="P118" s="227">
        <f>SUM(P119:P149)</f>
        <v>0</v>
      </c>
      <c r="Q118" s="226"/>
      <c r="R118" s="227">
        <f>SUM(R119:R149)</f>
        <v>10.298450200000001</v>
      </c>
      <c r="S118" s="226"/>
      <c r="T118" s="228">
        <f>SUM(T119:T149)</f>
        <v>0</v>
      </c>
      <c r="AR118" s="229" t="s">
        <v>78</v>
      </c>
      <c r="AT118" s="230" t="s">
        <v>69</v>
      </c>
      <c r="AU118" s="230" t="s">
        <v>78</v>
      </c>
      <c r="AY118" s="229" t="s">
        <v>148</v>
      </c>
      <c r="BK118" s="231">
        <f>SUM(BK119:BK149)</f>
        <v>0</v>
      </c>
    </row>
    <row r="119" s="1" customFormat="1" ht="25.5" customHeight="1">
      <c r="B119" s="47"/>
      <c r="C119" s="234" t="s">
        <v>191</v>
      </c>
      <c r="D119" s="234" t="s">
        <v>151</v>
      </c>
      <c r="E119" s="235" t="s">
        <v>194</v>
      </c>
      <c r="F119" s="236" t="s">
        <v>195</v>
      </c>
      <c r="G119" s="237" t="s">
        <v>185</v>
      </c>
      <c r="H119" s="238">
        <v>12</v>
      </c>
      <c r="I119" s="239"/>
      <c r="J119" s="240">
        <f>ROUND(I119*H119,2)</f>
        <v>0</v>
      </c>
      <c r="K119" s="236" t="s">
        <v>155</v>
      </c>
      <c r="L119" s="73"/>
      <c r="M119" s="241" t="s">
        <v>21</v>
      </c>
      <c r="N119" s="242" t="s">
        <v>41</v>
      </c>
      <c r="O119" s="48"/>
      <c r="P119" s="243">
        <f>O119*H119</f>
        <v>0</v>
      </c>
      <c r="Q119" s="243">
        <v>0.01</v>
      </c>
      <c r="R119" s="243">
        <f>Q119*H119</f>
        <v>0.12</v>
      </c>
      <c r="S119" s="243">
        <v>0</v>
      </c>
      <c r="T119" s="244">
        <f>S119*H119</f>
        <v>0</v>
      </c>
      <c r="AR119" s="25" t="s">
        <v>156</v>
      </c>
      <c r="AT119" s="25" t="s">
        <v>151</v>
      </c>
      <c r="AU119" s="25" t="s">
        <v>80</v>
      </c>
      <c r="AY119" s="25" t="s">
        <v>148</v>
      </c>
      <c r="BE119" s="245">
        <f>IF(N119="základní",J119,0)</f>
        <v>0</v>
      </c>
      <c r="BF119" s="245">
        <f>IF(N119="snížená",J119,0)</f>
        <v>0</v>
      </c>
      <c r="BG119" s="245">
        <f>IF(N119="zákl. přenesená",J119,0)</f>
        <v>0</v>
      </c>
      <c r="BH119" s="245">
        <f>IF(N119="sníž. přenesená",J119,0)</f>
        <v>0</v>
      </c>
      <c r="BI119" s="245">
        <f>IF(N119="nulová",J119,0)</f>
        <v>0</v>
      </c>
      <c r="BJ119" s="25" t="s">
        <v>78</v>
      </c>
      <c r="BK119" s="245">
        <f>ROUND(I119*H119,2)</f>
        <v>0</v>
      </c>
      <c r="BL119" s="25" t="s">
        <v>156</v>
      </c>
      <c r="BM119" s="25" t="s">
        <v>196</v>
      </c>
    </row>
    <row r="120" s="1" customFormat="1" ht="25.5" customHeight="1">
      <c r="B120" s="47"/>
      <c r="C120" s="234" t="s">
        <v>197</v>
      </c>
      <c r="D120" s="234" t="s">
        <v>151</v>
      </c>
      <c r="E120" s="235" t="s">
        <v>198</v>
      </c>
      <c r="F120" s="236" t="s">
        <v>199</v>
      </c>
      <c r="G120" s="237" t="s">
        <v>154</v>
      </c>
      <c r="H120" s="238">
        <v>385.43799999999999</v>
      </c>
      <c r="I120" s="239"/>
      <c r="J120" s="240">
        <f>ROUND(I120*H120,2)</f>
        <v>0</v>
      </c>
      <c r="K120" s="236" t="s">
        <v>155</v>
      </c>
      <c r="L120" s="73"/>
      <c r="M120" s="241" t="s">
        <v>21</v>
      </c>
      <c r="N120" s="242" t="s">
        <v>41</v>
      </c>
      <c r="O120" s="48"/>
      <c r="P120" s="243">
        <f>O120*H120</f>
        <v>0</v>
      </c>
      <c r="Q120" s="243">
        <v>0.015400000000000001</v>
      </c>
      <c r="R120" s="243">
        <f>Q120*H120</f>
        <v>5.9357452000000004</v>
      </c>
      <c r="S120" s="243">
        <v>0</v>
      </c>
      <c r="T120" s="244">
        <f>S120*H120</f>
        <v>0</v>
      </c>
      <c r="AR120" s="25" t="s">
        <v>156</v>
      </c>
      <c r="AT120" s="25" t="s">
        <v>151</v>
      </c>
      <c r="AU120" s="25" t="s">
        <v>80</v>
      </c>
      <c r="AY120" s="25" t="s">
        <v>148</v>
      </c>
      <c r="BE120" s="245">
        <f>IF(N120="základní",J120,0)</f>
        <v>0</v>
      </c>
      <c r="BF120" s="245">
        <f>IF(N120="snížená",J120,0)</f>
        <v>0</v>
      </c>
      <c r="BG120" s="245">
        <f>IF(N120="zákl. přenesená",J120,0)</f>
        <v>0</v>
      </c>
      <c r="BH120" s="245">
        <f>IF(N120="sníž. přenesená",J120,0)</f>
        <v>0</v>
      </c>
      <c r="BI120" s="245">
        <f>IF(N120="nulová",J120,0)</f>
        <v>0</v>
      </c>
      <c r="BJ120" s="25" t="s">
        <v>78</v>
      </c>
      <c r="BK120" s="245">
        <f>ROUND(I120*H120,2)</f>
        <v>0</v>
      </c>
      <c r="BL120" s="25" t="s">
        <v>156</v>
      </c>
      <c r="BM120" s="25" t="s">
        <v>200</v>
      </c>
    </row>
    <row r="121" s="1" customFormat="1" ht="25.5" customHeight="1">
      <c r="B121" s="47"/>
      <c r="C121" s="234" t="s">
        <v>201</v>
      </c>
      <c r="D121" s="234" t="s">
        <v>151</v>
      </c>
      <c r="E121" s="235" t="s">
        <v>202</v>
      </c>
      <c r="F121" s="236" t="s">
        <v>203</v>
      </c>
      <c r="G121" s="237" t="s">
        <v>185</v>
      </c>
      <c r="H121" s="238">
        <v>30</v>
      </c>
      <c r="I121" s="239"/>
      <c r="J121" s="240">
        <f>ROUND(I121*H121,2)</f>
        <v>0</v>
      </c>
      <c r="K121" s="236" t="s">
        <v>155</v>
      </c>
      <c r="L121" s="73"/>
      <c r="M121" s="241" t="s">
        <v>21</v>
      </c>
      <c r="N121" s="242" t="s">
        <v>41</v>
      </c>
      <c r="O121" s="48"/>
      <c r="P121" s="243">
        <f>O121*H121</f>
        <v>0</v>
      </c>
      <c r="Q121" s="243">
        <v>0.0097000000000000003</v>
      </c>
      <c r="R121" s="243">
        <f>Q121*H121</f>
        <v>0.29100000000000004</v>
      </c>
      <c r="S121" s="243">
        <v>0</v>
      </c>
      <c r="T121" s="244">
        <f>S121*H121</f>
        <v>0</v>
      </c>
      <c r="AR121" s="25" t="s">
        <v>156</v>
      </c>
      <c r="AT121" s="25" t="s">
        <v>151</v>
      </c>
      <c r="AU121" s="25" t="s">
        <v>80</v>
      </c>
      <c r="AY121" s="25" t="s">
        <v>148</v>
      </c>
      <c r="BE121" s="245">
        <f>IF(N121="základní",J121,0)</f>
        <v>0</v>
      </c>
      <c r="BF121" s="245">
        <f>IF(N121="snížená",J121,0)</f>
        <v>0</v>
      </c>
      <c r="BG121" s="245">
        <f>IF(N121="zákl. přenesená",J121,0)</f>
        <v>0</v>
      </c>
      <c r="BH121" s="245">
        <f>IF(N121="sníž. přenesená",J121,0)</f>
        <v>0</v>
      </c>
      <c r="BI121" s="245">
        <f>IF(N121="nulová",J121,0)</f>
        <v>0</v>
      </c>
      <c r="BJ121" s="25" t="s">
        <v>78</v>
      </c>
      <c r="BK121" s="245">
        <f>ROUND(I121*H121,2)</f>
        <v>0</v>
      </c>
      <c r="BL121" s="25" t="s">
        <v>156</v>
      </c>
      <c r="BM121" s="25" t="s">
        <v>204</v>
      </c>
    </row>
    <row r="122" s="1" customFormat="1" ht="25.5" customHeight="1">
      <c r="B122" s="47"/>
      <c r="C122" s="234" t="s">
        <v>205</v>
      </c>
      <c r="D122" s="234" t="s">
        <v>151</v>
      </c>
      <c r="E122" s="235" t="s">
        <v>206</v>
      </c>
      <c r="F122" s="236" t="s">
        <v>207</v>
      </c>
      <c r="G122" s="237" t="s">
        <v>154</v>
      </c>
      <c r="H122" s="238">
        <v>150</v>
      </c>
      <c r="I122" s="239"/>
      <c r="J122" s="240">
        <f>ROUND(I122*H122,2)</f>
        <v>0</v>
      </c>
      <c r="K122" s="236" t="s">
        <v>155</v>
      </c>
      <c r="L122" s="73"/>
      <c r="M122" s="241" t="s">
        <v>21</v>
      </c>
      <c r="N122" s="242" t="s">
        <v>41</v>
      </c>
      <c r="O122" s="48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AR122" s="25" t="s">
        <v>156</v>
      </c>
      <c r="AT122" s="25" t="s">
        <v>151</v>
      </c>
      <c r="AU122" s="25" t="s">
        <v>80</v>
      </c>
      <c r="AY122" s="25" t="s">
        <v>148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5" t="s">
        <v>78</v>
      </c>
      <c r="BK122" s="245">
        <f>ROUND(I122*H122,2)</f>
        <v>0</v>
      </c>
      <c r="BL122" s="25" t="s">
        <v>156</v>
      </c>
      <c r="BM122" s="25" t="s">
        <v>208</v>
      </c>
    </row>
    <row r="123" s="1" customFormat="1" ht="25.5" customHeight="1">
      <c r="B123" s="47"/>
      <c r="C123" s="234" t="s">
        <v>209</v>
      </c>
      <c r="D123" s="234" t="s">
        <v>151</v>
      </c>
      <c r="E123" s="235" t="s">
        <v>210</v>
      </c>
      <c r="F123" s="236" t="s">
        <v>211</v>
      </c>
      <c r="G123" s="237" t="s">
        <v>169</v>
      </c>
      <c r="H123" s="238">
        <v>637.32000000000005</v>
      </c>
      <c r="I123" s="239"/>
      <c r="J123" s="240">
        <f>ROUND(I123*H123,2)</f>
        <v>0</v>
      </c>
      <c r="K123" s="236" t="s">
        <v>155</v>
      </c>
      <c r="L123" s="73"/>
      <c r="M123" s="241" t="s">
        <v>21</v>
      </c>
      <c r="N123" s="242" t="s">
        <v>41</v>
      </c>
      <c r="O123" s="48"/>
      <c r="P123" s="243">
        <f>O123*H123</f>
        <v>0</v>
      </c>
      <c r="Q123" s="243">
        <v>0.0015</v>
      </c>
      <c r="R123" s="243">
        <f>Q123*H123</f>
        <v>0.95598000000000005</v>
      </c>
      <c r="S123" s="243">
        <v>0</v>
      </c>
      <c r="T123" s="244">
        <f>S123*H123</f>
        <v>0</v>
      </c>
      <c r="AR123" s="25" t="s">
        <v>156</v>
      </c>
      <c r="AT123" s="25" t="s">
        <v>151</v>
      </c>
      <c r="AU123" s="25" t="s">
        <v>80</v>
      </c>
      <c r="AY123" s="25" t="s">
        <v>148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5" t="s">
        <v>78</v>
      </c>
      <c r="BK123" s="245">
        <f>ROUND(I123*H123,2)</f>
        <v>0</v>
      </c>
      <c r="BL123" s="25" t="s">
        <v>156</v>
      </c>
      <c r="BM123" s="25" t="s">
        <v>212</v>
      </c>
    </row>
    <row r="124" s="12" customFormat="1">
      <c r="B124" s="246"/>
      <c r="C124" s="247"/>
      <c r="D124" s="248" t="s">
        <v>158</v>
      </c>
      <c r="E124" s="249" t="s">
        <v>21</v>
      </c>
      <c r="F124" s="250" t="s">
        <v>213</v>
      </c>
      <c r="G124" s="247"/>
      <c r="H124" s="251">
        <v>292.22000000000003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158</v>
      </c>
      <c r="AU124" s="257" t="s">
        <v>80</v>
      </c>
      <c r="AV124" s="12" t="s">
        <v>80</v>
      </c>
      <c r="AW124" s="12" t="s">
        <v>34</v>
      </c>
      <c r="AX124" s="12" t="s">
        <v>70</v>
      </c>
      <c r="AY124" s="257" t="s">
        <v>148</v>
      </c>
    </row>
    <row r="125" s="12" customFormat="1">
      <c r="B125" s="246"/>
      <c r="C125" s="247"/>
      <c r="D125" s="248" t="s">
        <v>158</v>
      </c>
      <c r="E125" s="249" t="s">
        <v>21</v>
      </c>
      <c r="F125" s="250" t="s">
        <v>214</v>
      </c>
      <c r="G125" s="247"/>
      <c r="H125" s="251">
        <v>9.1999999999999993</v>
      </c>
      <c r="I125" s="252"/>
      <c r="J125" s="247"/>
      <c r="K125" s="247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158</v>
      </c>
      <c r="AU125" s="257" t="s">
        <v>80</v>
      </c>
      <c r="AV125" s="12" t="s">
        <v>80</v>
      </c>
      <c r="AW125" s="12" t="s">
        <v>34</v>
      </c>
      <c r="AX125" s="12" t="s">
        <v>70</v>
      </c>
      <c r="AY125" s="257" t="s">
        <v>148</v>
      </c>
    </row>
    <row r="126" s="12" customFormat="1">
      <c r="B126" s="246"/>
      <c r="C126" s="247"/>
      <c r="D126" s="248" t="s">
        <v>158</v>
      </c>
      <c r="E126" s="249" t="s">
        <v>21</v>
      </c>
      <c r="F126" s="250" t="s">
        <v>215</v>
      </c>
      <c r="G126" s="247"/>
      <c r="H126" s="251">
        <v>32.899999999999999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158</v>
      </c>
      <c r="AU126" s="257" t="s">
        <v>80</v>
      </c>
      <c r="AV126" s="12" t="s">
        <v>80</v>
      </c>
      <c r="AW126" s="12" t="s">
        <v>34</v>
      </c>
      <c r="AX126" s="12" t="s">
        <v>70</v>
      </c>
      <c r="AY126" s="257" t="s">
        <v>148</v>
      </c>
    </row>
    <row r="127" s="12" customFormat="1">
      <c r="B127" s="246"/>
      <c r="C127" s="247"/>
      <c r="D127" s="248" t="s">
        <v>158</v>
      </c>
      <c r="E127" s="249" t="s">
        <v>21</v>
      </c>
      <c r="F127" s="250" t="s">
        <v>216</v>
      </c>
      <c r="G127" s="247"/>
      <c r="H127" s="251">
        <v>14.4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158</v>
      </c>
      <c r="AU127" s="257" t="s">
        <v>80</v>
      </c>
      <c r="AV127" s="12" t="s">
        <v>80</v>
      </c>
      <c r="AW127" s="12" t="s">
        <v>34</v>
      </c>
      <c r="AX127" s="12" t="s">
        <v>70</v>
      </c>
      <c r="AY127" s="257" t="s">
        <v>148</v>
      </c>
    </row>
    <row r="128" s="12" customFormat="1">
      <c r="B128" s="246"/>
      <c r="C128" s="247"/>
      <c r="D128" s="248" t="s">
        <v>158</v>
      </c>
      <c r="E128" s="249" t="s">
        <v>21</v>
      </c>
      <c r="F128" s="250" t="s">
        <v>217</v>
      </c>
      <c r="G128" s="247"/>
      <c r="H128" s="251">
        <v>56.399999999999999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158</v>
      </c>
      <c r="AU128" s="257" t="s">
        <v>80</v>
      </c>
      <c r="AV128" s="12" t="s">
        <v>80</v>
      </c>
      <c r="AW128" s="12" t="s">
        <v>34</v>
      </c>
      <c r="AX128" s="12" t="s">
        <v>70</v>
      </c>
      <c r="AY128" s="257" t="s">
        <v>148</v>
      </c>
    </row>
    <row r="129" s="12" customFormat="1">
      <c r="B129" s="246"/>
      <c r="C129" s="247"/>
      <c r="D129" s="248" t="s">
        <v>158</v>
      </c>
      <c r="E129" s="249" t="s">
        <v>21</v>
      </c>
      <c r="F129" s="250" t="s">
        <v>217</v>
      </c>
      <c r="G129" s="247"/>
      <c r="H129" s="251">
        <v>56.399999999999999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AT129" s="257" t="s">
        <v>158</v>
      </c>
      <c r="AU129" s="257" t="s">
        <v>80</v>
      </c>
      <c r="AV129" s="12" t="s">
        <v>80</v>
      </c>
      <c r="AW129" s="12" t="s">
        <v>34</v>
      </c>
      <c r="AX129" s="12" t="s">
        <v>70</v>
      </c>
      <c r="AY129" s="257" t="s">
        <v>148</v>
      </c>
    </row>
    <row r="130" s="12" customFormat="1">
      <c r="B130" s="246"/>
      <c r="C130" s="247"/>
      <c r="D130" s="248" t="s">
        <v>158</v>
      </c>
      <c r="E130" s="249" t="s">
        <v>21</v>
      </c>
      <c r="F130" s="250" t="s">
        <v>218</v>
      </c>
      <c r="G130" s="247"/>
      <c r="H130" s="251">
        <v>19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158</v>
      </c>
      <c r="AU130" s="257" t="s">
        <v>80</v>
      </c>
      <c r="AV130" s="12" t="s">
        <v>80</v>
      </c>
      <c r="AW130" s="12" t="s">
        <v>34</v>
      </c>
      <c r="AX130" s="12" t="s">
        <v>70</v>
      </c>
      <c r="AY130" s="257" t="s">
        <v>148</v>
      </c>
    </row>
    <row r="131" s="12" customFormat="1">
      <c r="B131" s="246"/>
      <c r="C131" s="247"/>
      <c r="D131" s="248" t="s">
        <v>158</v>
      </c>
      <c r="E131" s="249" t="s">
        <v>21</v>
      </c>
      <c r="F131" s="250" t="s">
        <v>219</v>
      </c>
      <c r="G131" s="247"/>
      <c r="H131" s="251">
        <v>82.400000000000006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158</v>
      </c>
      <c r="AU131" s="257" t="s">
        <v>80</v>
      </c>
      <c r="AV131" s="12" t="s">
        <v>80</v>
      </c>
      <c r="AW131" s="12" t="s">
        <v>34</v>
      </c>
      <c r="AX131" s="12" t="s">
        <v>70</v>
      </c>
      <c r="AY131" s="257" t="s">
        <v>148</v>
      </c>
    </row>
    <row r="132" s="12" customFormat="1">
      <c r="B132" s="246"/>
      <c r="C132" s="247"/>
      <c r="D132" s="248" t="s">
        <v>158</v>
      </c>
      <c r="E132" s="249" t="s">
        <v>21</v>
      </c>
      <c r="F132" s="250" t="s">
        <v>220</v>
      </c>
      <c r="G132" s="247"/>
      <c r="H132" s="251">
        <v>74.400000000000006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158</v>
      </c>
      <c r="AU132" s="257" t="s">
        <v>80</v>
      </c>
      <c r="AV132" s="12" t="s">
        <v>80</v>
      </c>
      <c r="AW132" s="12" t="s">
        <v>34</v>
      </c>
      <c r="AX132" s="12" t="s">
        <v>70</v>
      </c>
      <c r="AY132" s="257" t="s">
        <v>148</v>
      </c>
    </row>
    <row r="133" s="14" customFormat="1">
      <c r="B133" s="268"/>
      <c r="C133" s="269"/>
      <c r="D133" s="248" t="s">
        <v>158</v>
      </c>
      <c r="E133" s="270" t="s">
        <v>21</v>
      </c>
      <c r="F133" s="271" t="s">
        <v>174</v>
      </c>
      <c r="G133" s="269"/>
      <c r="H133" s="272">
        <v>637.32000000000005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AT133" s="278" t="s">
        <v>158</v>
      </c>
      <c r="AU133" s="278" t="s">
        <v>80</v>
      </c>
      <c r="AV133" s="14" t="s">
        <v>156</v>
      </c>
      <c r="AW133" s="14" t="s">
        <v>34</v>
      </c>
      <c r="AX133" s="14" t="s">
        <v>78</v>
      </c>
      <c r="AY133" s="278" t="s">
        <v>148</v>
      </c>
    </row>
    <row r="134" s="1" customFormat="1" ht="25.5" customHeight="1">
      <c r="B134" s="47"/>
      <c r="C134" s="234" t="s">
        <v>221</v>
      </c>
      <c r="D134" s="234" t="s">
        <v>151</v>
      </c>
      <c r="E134" s="235" t="s">
        <v>222</v>
      </c>
      <c r="F134" s="236" t="s">
        <v>223</v>
      </c>
      <c r="G134" s="237" t="s">
        <v>154</v>
      </c>
      <c r="H134" s="238">
        <v>7.0750000000000002</v>
      </c>
      <c r="I134" s="239"/>
      <c r="J134" s="240">
        <f>ROUND(I134*H134,2)</f>
        <v>0</v>
      </c>
      <c r="K134" s="236" t="s">
        <v>155</v>
      </c>
      <c r="L134" s="73"/>
      <c r="M134" s="241" t="s">
        <v>21</v>
      </c>
      <c r="N134" s="242" t="s">
        <v>41</v>
      </c>
      <c r="O134" s="48"/>
      <c r="P134" s="243">
        <f>O134*H134</f>
        <v>0</v>
      </c>
      <c r="Q134" s="243">
        <v>0.105</v>
      </c>
      <c r="R134" s="243">
        <f>Q134*H134</f>
        <v>0.74287499999999995</v>
      </c>
      <c r="S134" s="243">
        <v>0</v>
      </c>
      <c r="T134" s="244">
        <f>S134*H134</f>
        <v>0</v>
      </c>
      <c r="AR134" s="25" t="s">
        <v>156</v>
      </c>
      <c r="AT134" s="25" t="s">
        <v>151</v>
      </c>
      <c r="AU134" s="25" t="s">
        <v>80</v>
      </c>
      <c r="AY134" s="25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5" t="s">
        <v>78</v>
      </c>
      <c r="BK134" s="245">
        <f>ROUND(I134*H134,2)</f>
        <v>0</v>
      </c>
      <c r="BL134" s="25" t="s">
        <v>156</v>
      </c>
      <c r="BM134" s="25" t="s">
        <v>224</v>
      </c>
    </row>
    <row r="135" s="12" customFormat="1">
      <c r="B135" s="246"/>
      <c r="C135" s="247"/>
      <c r="D135" s="248" t="s">
        <v>158</v>
      </c>
      <c r="E135" s="249" t="s">
        <v>21</v>
      </c>
      <c r="F135" s="250" t="s">
        <v>225</v>
      </c>
      <c r="G135" s="247"/>
      <c r="H135" s="251">
        <v>2.7000000000000002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158</v>
      </c>
      <c r="AU135" s="257" t="s">
        <v>80</v>
      </c>
      <c r="AV135" s="12" t="s">
        <v>80</v>
      </c>
      <c r="AW135" s="12" t="s">
        <v>34</v>
      </c>
      <c r="AX135" s="12" t="s">
        <v>70</v>
      </c>
      <c r="AY135" s="257" t="s">
        <v>148</v>
      </c>
    </row>
    <row r="136" s="12" customFormat="1">
      <c r="B136" s="246"/>
      <c r="C136" s="247"/>
      <c r="D136" s="248" t="s">
        <v>158</v>
      </c>
      <c r="E136" s="249" t="s">
        <v>21</v>
      </c>
      <c r="F136" s="250" t="s">
        <v>226</v>
      </c>
      <c r="G136" s="247"/>
      <c r="H136" s="251">
        <v>2.125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158</v>
      </c>
      <c r="AU136" s="257" t="s">
        <v>80</v>
      </c>
      <c r="AV136" s="12" t="s">
        <v>80</v>
      </c>
      <c r="AW136" s="12" t="s">
        <v>34</v>
      </c>
      <c r="AX136" s="12" t="s">
        <v>70</v>
      </c>
      <c r="AY136" s="257" t="s">
        <v>148</v>
      </c>
    </row>
    <row r="137" s="12" customFormat="1">
      <c r="B137" s="246"/>
      <c r="C137" s="247"/>
      <c r="D137" s="248" t="s">
        <v>158</v>
      </c>
      <c r="E137" s="249" t="s">
        <v>21</v>
      </c>
      <c r="F137" s="250" t="s">
        <v>227</v>
      </c>
      <c r="G137" s="247"/>
      <c r="H137" s="251">
        <v>0.75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AT137" s="257" t="s">
        <v>158</v>
      </c>
      <c r="AU137" s="257" t="s">
        <v>80</v>
      </c>
      <c r="AV137" s="12" t="s">
        <v>80</v>
      </c>
      <c r="AW137" s="12" t="s">
        <v>34</v>
      </c>
      <c r="AX137" s="12" t="s">
        <v>70</v>
      </c>
      <c r="AY137" s="257" t="s">
        <v>148</v>
      </c>
    </row>
    <row r="138" s="12" customFormat="1">
      <c r="B138" s="246"/>
      <c r="C138" s="247"/>
      <c r="D138" s="248" t="s">
        <v>158</v>
      </c>
      <c r="E138" s="249" t="s">
        <v>21</v>
      </c>
      <c r="F138" s="250" t="s">
        <v>228</v>
      </c>
      <c r="G138" s="247"/>
      <c r="H138" s="251">
        <v>1.5</v>
      </c>
      <c r="I138" s="252"/>
      <c r="J138" s="247"/>
      <c r="K138" s="247"/>
      <c r="L138" s="253"/>
      <c r="M138" s="254"/>
      <c r="N138" s="255"/>
      <c r="O138" s="255"/>
      <c r="P138" s="255"/>
      <c r="Q138" s="255"/>
      <c r="R138" s="255"/>
      <c r="S138" s="255"/>
      <c r="T138" s="256"/>
      <c r="AT138" s="257" t="s">
        <v>158</v>
      </c>
      <c r="AU138" s="257" t="s">
        <v>80</v>
      </c>
      <c r="AV138" s="12" t="s">
        <v>80</v>
      </c>
      <c r="AW138" s="12" t="s">
        <v>34</v>
      </c>
      <c r="AX138" s="12" t="s">
        <v>70</v>
      </c>
      <c r="AY138" s="257" t="s">
        <v>148</v>
      </c>
    </row>
    <row r="139" s="14" customFormat="1">
      <c r="B139" s="268"/>
      <c r="C139" s="269"/>
      <c r="D139" s="248" t="s">
        <v>158</v>
      </c>
      <c r="E139" s="270" t="s">
        <v>21</v>
      </c>
      <c r="F139" s="271" t="s">
        <v>174</v>
      </c>
      <c r="G139" s="269"/>
      <c r="H139" s="272">
        <v>7.0750000000000002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AT139" s="278" t="s">
        <v>158</v>
      </c>
      <c r="AU139" s="278" t="s">
        <v>80</v>
      </c>
      <c r="AV139" s="14" t="s">
        <v>156</v>
      </c>
      <c r="AW139" s="14" t="s">
        <v>34</v>
      </c>
      <c r="AX139" s="14" t="s">
        <v>78</v>
      </c>
      <c r="AY139" s="278" t="s">
        <v>148</v>
      </c>
    </row>
    <row r="140" s="1" customFormat="1" ht="25.5" customHeight="1">
      <c r="B140" s="47"/>
      <c r="C140" s="234" t="s">
        <v>229</v>
      </c>
      <c r="D140" s="234" t="s">
        <v>151</v>
      </c>
      <c r="E140" s="235" t="s">
        <v>230</v>
      </c>
      <c r="F140" s="236" t="s">
        <v>231</v>
      </c>
      <c r="G140" s="237" t="s">
        <v>154</v>
      </c>
      <c r="H140" s="238">
        <v>11.199999999999999</v>
      </c>
      <c r="I140" s="239"/>
      <c r="J140" s="240">
        <f>ROUND(I140*H140,2)</f>
        <v>0</v>
      </c>
      <c r="K140" s="236" t="s">
        <v>155</v>
      </c>
      <c r="L140" s="73"/>
      <c r="M140" s="241" t="s">
        <v>21</v>
      </c>
      <c r="N140" s="242" t="s">
        <v>41</v>
      </c>
      <c r="O140" s="48"/>
      <c r="P140" s="243">
        <f>O140*H140</f>
        <v>0</v>
      </c>
      <c r="Q140" s="243">
        <v>0.105</v>
      </c>
      <c r="R140" s="243">
        <f>Q140*H140</f>
        <v>1.1759999999999999</v>
      </c>
      <c r="S140" s="243">
        <v>0</v>
      </c>
      <c r="T140" s="244">
        <f>S140*H140</f>
        <v>0</v>
      </c>
      <c r="AR140" s="25" t="s">
        <v>156</v>
      </c>
      <c r="AT140" s="25" t="s">
        <v>151</v>
      </c>
      <c r="AU140" s="25" t="s">
        <v>80</v>
      </c>
      <c r="AY140" s="25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5" t="s">
        <v>78</v>
      </c>
      <c r="BK140" s="245">
        <f>ROUND(I140*H140,2)</f>
        <v>0</v>
      </c>
      <c r="BL140" s="25" t="s">
        <v>156</v>
      </c>
      <c r="BM140" s="25" t="s">
        <v>232</v>
      </c>
    </row>
    <row r="141" s="12" customFormat="1">
      <c r="B141" s="246"/>
      <c r="C141" s="247"/>
      <c r="D141" s="248" t="s">
        <v>158</v>
      </c>
      <c r="E141" s="249" t="s">
        <v>21</v>
      </c>
      <c r="F141" s="250" t="s">
        <v>233</v>
      </c>
      <c r="G141" s="247"/>
      <c r="H141" s="251">
        <v>7.2000000000000002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158</v>
      </c>
      <c r="AU141" s="257" t="s">
        <v>80</v>
      </c>
      <c r="AV141" s="12" t="s">
        <v>80</v>
      </c>
      <c r="AW141" s="12" t="s">
        <v>34</v>
      </c>
      <c r="AX141" s="12" t="s">
        <v>70</v>
      </c>
      <c r="AY141" s="257" t="s">
        <v>148</v>
      </c>
    </row>
    <row r="142" s="12" customFormat="1">
      <c r="B142" s="246"/>
      <c r="C142" s="247"/>
      <c r="D142" s="248" t="s">
        <v>158</v>
      </c>
      <c r="E142" s="249" t="s">
        <v>21</v>
      </c>
      <c r="F142" s="250" t="s">
        <v>234</v>
      </c>
      <c r="G142" s="247"/>
      <c r="H142" s="251">
        <v>4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158</v>
      </c>
      <c r="AU142" s="257" t="s">
        <v>80</v>
      </c>
      <c r="AV142" s="12" t="s">
        <v>80</v>
      </c>
      <c r="AW142" s="12" t="s">
        <v>34</v>
      </c>
      <c r="AX142" s="12" t="s">
        <v>70</v>
      </c>
      <c r="AY142" s="257" t="s">
        <v>148</v>
      </c>
    </row>
    <row r="143" s="14" customFormat="1">
      <c r="B143" s="268"/>
      <c r="C143" s="269"/>
      <c r="D143" s="248" t="s">
        <v>158</v>
      </c>
      <c r="E143" s="270" t="s">
        <v>21</v>
      </c>
      <c r="F143" s="271" t="s">
        <v>174</v>
      </c>
      <c r="G143" s="269"/>
      <c r="H143" s="272">
        <v>11.199999999999999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AT143" s="278" t="s">
        <v>158</v>
      </c>
      <c r="AU143" s="278" t="s">
        <v>80</v>
      </c>
      <c r="AV143" s="14" t="s">
        <v>156</v>
      </c>
      <c r="AW143" s="14" t="s">
        <v>34</v>
      </c>
      <c r="AX143" s="14" t="s">
        <v>78</v>
      </c>
      <c r="AY143" s="278" t="s">
        <v>148</v>
      </c>
    </row>
    <row r="144" s="1" customFormat="1" ht="25.5" customHeight="1">
      <c r="B144" s="47"/>
      <c r="C144" s="234" t="s">
        <v>10</v>
      </c>
      <c r="D144" s="234" t="s">
        <v>151</v>
      </c>
      <c r="E144" s="235" t="s">
        <v>235</v>
      </c>
      <c r="F144" s="236" t="s">
        <v>236</v>
      </c>
      <c r="G144" s="237" t="s">
        <v>154</v>
      </c>
      <c r="H144" s="238">
        <v>18.274999999999999</v>
      </c>
      <c r="I144" s="239"/>
      <c r="J144" s="240">
        <f>ROUND(I144*H144,2)</f>
        <v>0</v>
      </c>
      <c r="K144" s="236" t="s">
        <v>155</v>
      </c>
      <c r="L144" s="73"/>
      <c r="M144" s="241" t="s">
        <v>21</v>
      </c>
      <c r="N144" s="242" t="s">
        <v>41</v>
      </c>
      <c r="O144" s="48"/>
      <c r="P144" s="243">
        <f>O144*H144</f>
        <v>0</v>
      </c>
      <c r="Q144" s="243">
        <v>0.0040000000000000001</v>
      </c>
      <c r="R144" s="243">
        <f>Q144*H144</f>
        <v>0.073099999999999998</v>
      </c>
      <c r="S144" s="243">
        <v>0</v>
      </c>
      <c r="T144" s="244">
        <f>S144*H144</f>
        <v>0</v>
      </c>
      <c r="AR144" s="25" t="s">
        <v>156</v>
      </c>
      <c r="AT144" s="25" t="s">
        <v>151</v>
      </c>
      <c r="AU144" s="25" t="s">
        <v>80</v>
      </c>
      <c r="AY144" s="25" t="s">
        <v>148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25" t="s">
        <v>78</v>
      </c>
      <c r="BK144" s="245">
        <f>ROUND(I144*H144,2)</f>
        <v>0</v>
      </c>
      <c r="BL144" s="25" t="s">
        <v>156</v>
      </c>
      <c r="BM144" s="25" t="s">
        <v>237</v>
      </c>
    </row>
    <row r="145" s="1" customFormat="1" ht="25.5" customHeight="1">
      <c r="B145" s="47"/>
      <c r="C145" s="234" t="s">
        <v>238</v>
      </c>
      <c r="D145" s="234" t="s">
        <v>151</v>
      </c>
      <c r="E145" s="235" t="s">
        <v>239</v>
      </c>
      <c r="F145" s="236" t="s">
        <v>240</v>
      </c>
      <c r="G145" s="237" t="s">
        <v>185</v>
      </c>
      <c r="H145" s="238">
        <v>16</v>
      </c>
      <c r="I145" s="239"/>
      <c r="J145" s="240">
        <f>ROUND(I145*H145,2)</f>
        <v>0</v>
      </c>
      <c r="K145" s="236" t="s">
        <v>155</v>
      </c>
      <c r="L145" s="73"/>
      <c r="M145" s="241" t="s">
        <v>21</v>
      </c>
      <c r="N145" s="242" t="s">
        <v>41</v>
      </c>
      <c r="O145" s="48"/>
      <c r="P145" s="243">
        <f>O145*H145</f>
        <v>0</v>
      </c>
      <c r="Q145" s="243">
        <v>0.04684</v>
      </c>
      <c r="R145" s="243">
        <f>Q145*H145</f>
        <v>0.74944</v>
      </c>
      <c r="S145" s="243">
        <v>0</v>
      </c>
      <c r="T145" s="244">
        <f>S145*H145</f>
        <v>0</v>
      </c>
      <c r="AR145" s="25" t="s">
        <v>156</v>
      </c>
      <c r="AT145" s="25" t="s">
        <v>151</v>
      </c>
      <c r="AU145" s="25" t="s">
        <v>80</v>
      </c>
      <c r="AY145" s="25" t="s">
        <v>148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25" t="s">
        <v>78</v>
      </c>
      <c r="BK145" s="245">
        <f>ROUND(I145*H145,2)</f>
        <v>0</v>
      </c>
      <c r="BL145" s="25" t="s">
        <v>156</v>
      </c>
      <c r="BM145" s="25" t="s">
        <v>241</v>
      </c>
    </row>
    <row r="146" s="1" customFormat="1" ht="16.5" customHeight="1">
      <c r="B146" s="47"/>
      <c r="C146" s="279" t="s">
        <v>242</v>
      </c>
      <c r="D146" s="279" t="s">
        <v>188</v>
      </c>
      <c r="E146" s="280" t="s">
        <v>243</v>
      </c>
      <c r="F146" s="281" t="s">
        <v>244</v>
      </c>
      <c r="G146" s="282" t="s">
        <v>185</v>
      </c>
      <c r="H146" s="283">
        <v>4</v>
      </c>
      <c r="I146" s="284"/>
      <c r="J146" s="285">
        <f>ROUND(I146*H146,2)</f>
        <v>0</v>
      </c>
      <c r="K146" s="281" t="s">
        <v>155</v>
      </c>
      <c r="L146" s="286"/>
      <c r="M146" s="287" t="s">
        <v>21</v>
      </c>
      <c r="N146" s="288" t="s">
        <v>41</v>
      </c>
      <c r="O146" s="48"/>
      <c r="P146" s="243">
        <f>O146*H146</f>
        <v>0</v>
      </c>
      <c r="Q146" s="243">
        <v>0.010200000000000001</v>
      </c>
      <c r="R146" s="243">
        <f>Q146*H146</f>
        <v>0.040800000000000003</v>
      </c>
      <c r="S146" s="243">
        <v>0</v>
      </c>
      <c r="T146" s="244">
        <f>S146*H146</f>
        <v>0</v>
      </c>
      <c r="AR146" s="25" t="s">
        <v>191</v>
      </c>
      <c r="AT146" s="25" t="s">
        <v>188</v>
      </c>
      <c r="AU146" s="25" t="s">
        <v>80</v>
      </c>
      <c r="AY146" s="25" t="s">
        <v>148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25" t="s">
        <v>78</v>
      </c>
      <c r="BK146" s="245">
        <f>ROUND(I146*H146,2)</f>
        <v>0</v>
      </c>
      <c r="BL146" s="25" t="s">
        <v>156</v>
      </c>
      <c r="BM146" s="25" t="s">
        <v>245</v>
      </c>
    </row>
    <row r="147" s="1" customFormat="1" ht="16.5" customHeight="1">
      <c r="B147" s="47"/>
      <c r="C147" s="279" t="s">
        <v>246</v>
      </c>
      <c r="D147" s="279" t="s">
        <v>188</v>
      </c>
      <c r="E147" s="280" t="s">
        <v>247</v>
      </c>
      <c r="F147" s="281" t="s">
        <v>248</v>
      </c>
      <c r="G147" s="282" t="s">
        <v>185</v>
      </c>
      <c r="H147" s="283">
        <v>5</v>
      </c>
      <c r="I147" s="284"/>
      <c r="J147" s="285">
        <f>ROUND(I147*H147,2)</f>
        <v>0</v>
      </c>
      <c r="K147" s="281" t="s">
        <v>155</v>
      </c>
      <c r="L147" s="286"/>
      <c r="M147" s="287" t="s">
        <v>21</v>
      </c>
      <c r="N147" s="288" t="s">
        <v>41</v>
      </c>
      <c r="O147" s="48"/>
      <c r="P147" s="243">
        <f>O147*H147</f>
        <v>0</v>
      </c>
      <c r="Q147" s="243">
        <v>0.0104</v>
      </c>
      <c r="R147" s="243">
        <f>Q147*H147</f>
        <v>0.051999999999999998</v>
      </c>
      <c r="S147" s="243">
        <v>0</v>
      </c>
      <c r="T147" s="244">
        <f>S147*H147</f>
        <v>0</v>
      </c>
      <c r="AR147" s="25" t="s">
        <v>191</v>
      </c>
      <c r="AT147" s="25" t="s">
        <v>188</v>
      </c>
      <c r="AU147" s="25" t="s">
        <v>80</v>
      </c>
      <c r="AY147" s="25" t="s">
        <v>148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5" t="s">
        <v>78</v>
      </c>
      <c r="BK147" s="245">
        <f>ROUND(I147*H147,2)</f>
        <v>0</v>
      </c>
      <c r="BL147" s="25" t="s">
        <v>156</v>
      </c>
      <c r="BM147" s="25" t="s">
        <v>249</v>
      </c>
    </row>
    <row r="148" s="1" customFormat="1" ht="16.5" customHeight="1">
      <c r="B148" s="47"/>
      <c r="C148" s="279" t="s">
        <v>250</v>
      </c>
      <c r="D148" s="279" t="s">
        <v>188</v>
      </c>
      <c r="E148" s="280" t="s">
        <v>251</v>
      </c>
      <c r="F148" s="281" t="s">
        <v>252</v>
      </c>
      <c r="G148" s="282" t="s">
        <v>185</v>
      </c>
      <c r="H148" s="283">
        <v>4</v>
      </c>
      <c r="I148" s="284"/>
      <c r="J148" s="285">
        <f>ROUND(I148*H148,2)</f>
        <v>0</v>
      </c>
      <c r="K148" s="281" t="s">
        <v>155</v>
      </c>
      <c r="L148" s="286"/>
      <c r="M148" s="287" t="s">
        <v>21</v>
      </c>
      <c r="N148" s="288" t="s">
        <v>41</v>
      </c>
      <c r="O148" s="48"/>
      <c r="P148" s="243">
        <f>O148*H148</f>
        <v>0</v>
      </c>
      <c r="Q148" s="243">
        <v>0.022880000000000001</v>
      </c>
      <c r="R148" s="243">
        <f>Q148*H148</f>
        <v>0.091520000000000004</v>
      </c>
      <c r="S148" s="243">
        <v>0</v>
      </c>
      <c r="T148" s="244">
        <f>S148*H148</f>
        <v>0</v>
      </c>
      <c r="AR148" s="25" t="s">
        <v>191</v>
      </c>
      <c r="AT148" s="25" t="s">
        <v>188</v>
      </c>
      <c r="AU148" s="25" t="s">
        <v>80</v>
      </c>
      <c r="AY148" s="25" t="s">
        <v>148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25" t="s">
        <v>78</v>
      </c>
      <c r="BK148" s="245">
        <f>ROUND(I148*H148,2)</f>
        <v>0</v>
      </c>
      <c r="BL148" s="25" t="s">
        <v>156</v>
      </c>
      <c r="BM148" s="25" t="s">
        <v>253</v>
      </c>
    </row>
    <row r="149" s="1" customFormat="1" ht="16.5" customHeight="1">
      <c r="B149" s="47"/>
      <c r="C149" s="279" t="s">
        <v>254</v>
      </c>
      <c r="D149" s="279" t="s">
        <v>188</v>
      </c>
      <c r="E149" s="280" t="s">
        <v>255</v>
      </c>
      <c r="F149" s="281" t="s">
        <v>256</v>
      </c>
      <c r="G149" s="282" t="s">
        <v>185</v>
      </c>
      <c r="H149" s="283">
        <v>3</v>
      </c>
      <c r="I149" s="284"/>
      <c r="J149" s="285">
        <f>ROUND(I149*H149,2)</f>
        <v>0</v>
      </c>
      <c r="K149" s="281" t="s">
        <v>155</v>
      </c>
      <c r="L149" s="286"/>
      <c r="M149" s="287" t="s">
        <v>21</v>
      </c>
      <c r="N149" s="288" t="s">
        <v>41</v>
      </c>
      <c r="O149" s="48"/>
      <c r="P149" s="243">
        <f>O149*H149</f>
        <v>0</v>
      </c>
      <c r="Q149" s="243">
        <v>0.02333</v>
      </c>
      <c r="R149" s="243">
        <f>Q149*H149</f>
        <v>0.069989999999999997</v>
      </c>
      <c r="S149" s="243">
        <v>0</v>
      </c>
      <c r="T149" s="244">
        <f>S149*H149</f>
        <v>0</v>
      </c>
      <c r="AR149" s="25" t="s">
        <v>191</v>
      </c>
      <c r="AT149" s="25" t="s">
        <v>188</v>
      </c>
      <c r="AU149" s="25" t="s">
        <v>80</v>
      </c>
      <c r="AY149" s="25" t="s">
        <v>148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5" t="s">
        <v>78</v>
      </c>
      <c r="BK149" s="245">
        <f>ROUND(I149*H149,2)</f>
        <v>0</v>
      </c>
      <c r="BL149" s="25" t="s">
        <v>156</v>
      </c>
      <c r="BM149" s="25" t="s">
        <v>257</v>
      </c>
    </row>
    <row r="150" s="11" customFormat="1" ht="29.88" customHeight="1">
      <c r="B150" s="218"/>
      <c r="C150" s="219"/>
      <c r="D150" s="220" t="s">
        <v>69</v>
      </c>
      <c r="E150" s="232" t="s">
        <v>197</v>
      </c>
      <c r="F150" s="232" t="s">
        <v>258</v>
      </c>
      <c r="G150" s="219"/>
      <c r="H150" s="219"/>
      <c r="I150" s="222"/>
      <c r="J150" s="233">
        <f>BK150</f>
        <v>0</v>
      </c>
      <c r="K150" s="219"/>
      <c r="L150" s="224"/>
      <c r="M150" s="225"/>
      <c r="N150" s="226"/>
      <c r="O150" s="226"/>
      <c r="P150" s="227">
        <f>SUM(P151:P270)</f>
        <v>0</v>
      </c>
      <c r="Q150" s="226"/>
      <c r="R150" s="227">
        <f>SUM(R151:R270)</f>
        <v>0.11253240000000001</v>
      </c>
      <c r="S150" s="226"/>
      <c r="T150" s="228">
        <f>SUM(T151:T270)</f>
        <v>33.752735999999999</v>
      </c>
      <c r="AR150" s="229" t="s">
        <v>78</v>
      </c>
      <c r="AT150" s="230" t="s">
        <v>69</v>
      </c>
      <c r="AU150" s="230" t="s">
        <v>78</v>
      </c>
      <c r="AY150" s="229" t="s">
        <v>148</v>
      </c>
      <c r="BK150" s="231">
        <f>SUM(BK151:BK270)</f>
        <v>0</v>
      </c>
    </row>
    <row r="151" s="1" customFormat="1" ht="25.5" customHeight="1">
      <c r="B151" s="47"/>
      <c r="C151" s="234" t="s">
        <v>9</v>
      </c>
      <c r="D151" s="234" t="s">
        <v>151</v>
      </c>
      <c r="E151" s="235" t="s">
        <v>259</v>
      </c>
      <c r="F151" s="236" t="s">
        <v>260</v>
      </c>
      <c r="G151" s="237" t="s">
        <v>261</v>
      </c>
      <c r="H151" s="238">
        <v>1017.75</v>
      </c>
      <c r="I151" s="239"/>
      <c r="J151" s="240">
        <f>ROUND(I151*H151,2)</f>
        <v>0</v>
      </c>
      <c r="K151" s="236" t="s">
        <v>155</v>
      </c>
      <c r="L151" s="73"/>
      <c r="M151" s="241" t="s">
        <v>21</v>
      </c>
      <c r="N151" s="242" t="s">
        <v>41</v>
      </c>
      <c r="O151" s="4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AR151" s="25" t="s">
        <v>156</v>
      </c>
      <c r="AT151" s="25" t="s">
        <v>151</v>
      </c>
      <c r="AU151" s="25" t="s">
        <v>80</v>
      </c>
      <c r="AY151" s="25" t="s">
        <v>148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25" t="s">
        <v>78</v>
      </c>
      <c r="BK151" s="245">
        <f>ROUND(I151*H151,2)</f>
        <v>0</v>
      </c>
      <c r="BL151" s="25" t="s">
        <v>156</v>
      </c>
      <c r="BM151" s="25" t="s">
        <v>262</v>
      </c>
    </row>
    <row r="152" s="12" customFormat="1">
      <c r="B152" s="246"/>
      <c r="C152" s="247"/>
      <c r="D152" s="248" t="s">
        <v>158</v>
      </c>
      <c r="E152" s="249" t="s">
        <v>21</v>
      </c>
      <c r="F152" s="250" t="s">
        <v>263</v>
      </c>
      <c r="G152" s="247"/>
      <c r="H152" s="251">
        <v>1017.75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158</v>
      </c>
      <c r="AU152" s="257" t="s">
        <v>80</v>
      </c>
      <c r="AV152" s="12" t="s">
        <v>80</v>
      </c>
      <c r="AW152" s="12" t="s">
        <v>34</v>
      </c>
      <c r="AX152" s="12" t="s">
        <v>78</v>
      </c>
      <c r="AY152" s="257" t="s">
        <v>148</v>
      </c>
    </row>
    <row r="153" s="1" customFormat="1" ht="25.5" customHeight="1">
      <c r="B153" s="47"/>
      <c r="C153" s="234" t="s">
        <v>264</v>
      </c>
      <c r="D153" s="234" t="s">
        <v>151</v>
      </c>
      <c r="E153" s="235" t="s">
        <v>265</v>
      </c>
      <c r="F153" s="236" t="s">
        <v>266</v>
      </c>
      <c r="G153" s="237" t="s">
        <v>261</v>
      </c>
      <c r="H153" s="238">
        <v>30532.5</v>
      </c>
      <c r="I153" s="239"/>
      <c r="J153" s="240">
        <f>ROUND(I153*H153,2)</f>
        <v>0</v>
      </c>
      <c r="K153" s="236" t="s">
        <v>155</v>
      </c>
      <c r="L153" s="73"/>
      <c r="M153" s="241" t="s">
        <v>21</v>
      </c>
      <c r="N153" s="242" t="s">
        <v>41</v>
      </c>
      <c r="O153" s="4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5" t="s">
        <v>156</v>
      </c>
      <c r="AT153" s="25" t="s">
        <v>151</v>
      </c>
      <c r="AU153" s="25" t="s">
        <v>80</v>
      </c>
      <c r="AY153" s="25" t="s">
        <v>148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5" t="s">
        <v>78</v>
      </c>
      <c r="BK153" s="245">
        <f>ROUND(I153*H153,2)</f>
        <v>0</v>
      </c>
      <c r="BL153" s="25" t="s">
        <v>156</v>
      </c>
      <c r="BM153" s="25" t="s">
        <v>267</v>
      </c>
    </row>
    <row r="154" s="12" customFormat="1">
      <c r="B154" s="246"/>
      <c r="C154" s="247"/>
      <c r="D154" s="248" t="s">
        <v>158</v>
      </c>
      <c r="E154" s="249" t="s">
        <v>21</v>
      </c>
      <c r="F154" s="250" t="s">
        <v>268</v>
      </c>
      <c r="G154" s="247"/>
      <c r="H154" s="251">
        <v>30532.5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158</v>
      </c>
      <c r="AU154" s="257" t="s">
        <v>80</v>
      </c>
      <c r="AV154" s="12" t="s">
        <v>80</v>
      </c>
      <c r="AW154" s="12" t="s">
        <v>34</v>
      </c>
      <c r="AX154" s="12" t="s">
        <v>78</v>
      </c>
      <c r="AY154" s="257" t="s">
        <v>148</v>
      </c>
    </row>
    <row r="155" s="1" customFormat="1" ht="25.5" customHeight="1">
      <c r="B155" s="47"/>
      <c r="C155" s="234" t="s">
        <v>269</v>
      </c>
      <c r="D155" s="234" t="s">
        <v>151</v>
      </c>
      <c r="E155" s="235" t="s">
        <v>270</v>
      </c>
      <c r="F155" s="236" t="s">
        <v>271</v>
      </c>
      <c r="G155" s="237" t="s">
        <v>261</v>
      </c>
      <c r="H155" s="238">
        <v>1017.75</v>
      </c>
      <c r="I155" s="239"/>
      <c r="J155" s="240">
        <f>ROUND(I155*H155,2)</f>
        <v>0</v>
      </c>
      <c r="K155" s="236" t="s">
        <v>155</v>
      </c>
      <c r="L155" s="73"/>
      <c r="M155" s="241" t="s">
        <v>21</v>
      </c>
      <c r="N155" s="242" t="s">
        <v>41</v>
      </c>
      <c r="O155" s="48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5" t="s">
        <v>156</v>
      </c>
      <c r="AT155" s="25" t="s">
        <v>151</v>
      </c>
      <c r="AU155" s="25" t="s">
        <v>80</v>
      </c>
      <c r="AY155" s="25" t="s">
        <v>148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5" t="s">
        <v>78</v>
      </c>
      <c r="BK155" s="245">
        <f>ROUND(I155*H155,2)</f>
        <v>0</v>
      </c>
      <c r="BL155" s="25" t="s">
        <v>156</v>
      </c>
      <c r="BM155" s="25" t="s">
        <v>272</v>
      </c>
    </row>
    <row r="156" s="1" customFormat="1" ht="25.5" customHeight="1">
      <c r="B156" s="47"/>
      <c r="C156" s="234" t="s">
        <v>273</v>
      </c>
      <c r="D156" s="234" t="s">
        <v>151</v>
      </c>
      <c r="E156" s="235" t="s">
        <v>274</v>
      </c>
      <c r="F156" s="236" t="s">
        <v>275</v>
      </c>
      <c r="G156" s="237" t="s">
        <v>154</v>
      </c>
      <c r="H156" s="238">
        <v>2802.8099999999999</v>
      </c>
      <c r="I156" s="239"/>
      <c r="J156" s="240">
        <f>ROUND(I156*H156,2)</f>
        <v>0</v>
      </c>
      <c r="K156" s="236" t="s">
        <v>155</v>
      </c>
      <c r="L156" s="73"/>
      <c r="M156" s="241" t="s">
        <v>21</v>
      </c>
      <c r="N156" s="242" t="s">
        <v>41</v>
      </c>
      <c r="O156" s="48"/>
      <c r="P156" s="243">
        <f>O156*H156</f>
        <v>0</v>
      </c>
      <c r="Q156" s="243">
        <v>4.0000000000000003E-05</v>
      </c>
      <c r="R156" s="243">
        <f>Q156*H156</f>
        <v>0.1121124</v>
      </c>
      <c r="S156" s="243">
        <v>0</v>
      </c>
      <c r="T156" s="244">
        <f>S156*H156</f>
        <v>0</v>
      </c>
      <c r="AR156" s="25" t="s">
        <v>156</v>
      </c>
      <c r="AT156" s="25" t="s">
        <v>151</v>
      </c>
      <c r="AU156" s="25" t="s">
        <v>80</v>
      </c>
      <c r="AY156" s="25" t="s">
        <v>148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25" t="s">
        <v>78</v>
      </c>
      <c r="BK156" s="245">
        <f>ROUND(I156*H156,2)</f>
        <v>0</v>
      </c>
      <c r="BL156" s="25" t="s">
        <v>156</v>
      </c>
      <c r="BM156" s="25" t="s">
        <v>276</v>
      </c>
    </row>
    <row r="157" s="12" customFormat="1">
      <c r="B157" s="246"/>
      <c r="C157" s="247"/>
      <c r="D157" s="248" t="s">
        <v>158</v>
      </c>
      <c r="E157" s="249" t="s">
        <v>21</v>
      </c>
      <c r="F157" s="250" t="s">
        <v>277</v>
      </c>
      <c r="G157" s="247"/>
      <c r="H157" s="251">
        <v>222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158</v>
      </c>
      <c r="AU157" s="257" t="s">
        <v>80</v>
      </c>
      <c r="AV157" s="12" t="s">
        <v>80</v>
      </c>
      <c r="AW157" s="12" t="s">
        <v>34</v>
      </c>
      <c r="AX157" s="12" t="s">
        <v>70</v>
      </c>
      <c r="AY157" s="257" t="s">
        <v>148</v>
      </c>
    </row>
    <row r="158" s="12" customFormat="1">
      <c r="B158" s="246"/>
      <c r="C158" s="247"/>
      <c r="D158" s="248" t="s">
        <v>158</v>
      </c>
      <c r="E158" s="249" t="s">
        <v>21</v>
      </c>
      <c r="F158" s="250" t="s">
        <v>277</v>
      </c>
      <c r="G158" s="247"/>
      <c r="H158" s="251">
        <v>222</v>
      </c>
      <c r="I158" s="252"/>
      <c r="J158" s="247"/>
      <c r="K158" s="247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158</v>
      </c>
      <c r="AU158" s="257" t="s">
        <v>80</v>
      </c>
      <c r="AV158" s="12" t="s">
        <v>80</v>
      </c>
      <c r="AW158" s="12" t="s">
        <v>34</v>
      </c>
      <c r="AX158" s="12" t="s">
        <v>70</v>
      </c>
      <c r="AY158" s="257" t="s">
        <v>148</v>
      </c>
    </row>
    <row r="159" s="12" customFormat="1">
      <c r="B159" s="246"/>
      <c r="C159" s="247"/>
      <c r="D159" s="248" t="s">
        <v>158</v>
      </c>
      <c r="E159" s="249" t="s">
        <v>21</v>
      </c>
      <c r="F159" s="250" t="s">
        <v>278</v>
      </c>
      <c r="G159" s="247"/>
      <c r="H159" s="251">
        <v>273.06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158</v>
      </c>
      <c r="AU159" s="257" t="s">
        <v>80</v>
      </c>
      <c r="AV159" s="12" t="s">
        <v>80</v>
      </c>
      <c r="AW159" s="12" t="s">
        <v>34</v>
      </c>
      <c r="AX159" s="12" t="s">
        <v>70</v>
      </c>
      <c r="AY159" s="257" t="s">
        <v>148</v>
      </c>
    </row>
    <row r="160" s="12" customFormat="1">
      <c r="B160" s="246"/>
      <c r="C160" s="247"/>
      <c r="D160" s="248" t="s">
        <v>158</v>
      </c>
      <c r="E160" s="249" t="s">
        <v>21</v>
      </c>
      <c r="F160" s="250" t="s">
        <v>279</v>
      </c>
      <c r="G160" s="247"/>
      <c r="H160" s="251">
        <v>318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AT160" s="257" t="s">
        <v>158</v>
      </c>
      <c r="AU160" s="257" t="s">
        <v>80</v>
      </c>
      <c r="AV160" s="12" t="s">
        <v>80</v>
      </c>
      <c r="AW160" s="12" t="s">
        <v>34</v>
      </c>
      <c r="AX160" s="12" t="s">
        <v>70</v>
      </c>
      <c r="AY160" s="257" t="s">
        <v>148</v>
      </c>
    </row>
    <row r="161" s="12" customFormat="1">
      <c r="B161" s="246"/>
      <c r="C161" s="247"/>
      <c r="D161" s="248" t="s">
        <v>158</v>
      </c>
      <c r="E161" s="249" t="s">
        <v>21</v>
      </c>
      <c r="F161" s="250" t="s">
        <v>280</v>
      </c>
      <c r="G161" s="247"/>
      <c r="H161" s="251">
        <v>110.25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158</v>
      </c>
      <c r="AU161" s="257" t="s">
        <v>80</v>
      </c>
      <c r="AV161" s="12" t="s">
        <v>80</v>
      </c>
      <c r="AW161" s="12" t="s">
        <v>34</v>
      </c>
      <c r="AX161" s="12" t="s">
        <v>70</v>
      </c>
      <c r="AY161" s="257" t="s">
        <v>148</v>
      </c>
    </row>
    <row r="162" s="12" customFormat="1">
      <c r="B162" s="246"/>
      <c r="C162" s="247"/>
      <c r="D162" s="248" t="s">
        <v>158</v>
      </c>
      <c r="E162" s="249" t="s">
        <v>21</v>
      </c>
      <c r="F162" s="250" t="s">
        <v>281</v>
      </c>
      <c r="G162" s="247"/>
      <c r="H162" s="251">
        <v>1387.5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158</v>
      </c>
      <c r="AU162" s="257" t="s">
        <v>80</v>
      </c>
      <c r="AV162" s="12" t="s">
        <v>80</v>
      </c>
      <c r="AW162" s="12" t="s">
        <v>34</v>
      </c>
      <c r="AX162" s="12" t="s">
        <v>70</v>
      </c>
      <c r="AY162" s="257" t="s">
        <v>148</v>
      </c>
    </row>
    <row r="163" s="12" customFormat="1">
      <c r="B163" s="246"/>
      <c r="C163" s="247"/>
      <c r="D163" s="248" t="s">
        <v>158</v>
      </c>
      <c r="E163" s="249" t="s">
        <v>21</v>
      </c>
      <c r="F163" s="250" t="s">
        <v>282</v>
      </c>
      <c r="G163" s="247"/>
      <c r="H163" s="251">
        <v>270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158</v>
      </c>
      <c r="AU163" s="257" t="s">
        <v>80</v>
      </c>
      <c r="AV163" s="12" t="s">
        <v>80</v>
      </c>
      <c r="AW163" s="12" t="s">
        <v>34</v>
      </c>
      <c r="AX163" s="12" t="s">
        <v>70</v>
      </c>
      <c r="AY163" s="257" t="s">
        <v>148</v>
      </c>
    </row>
    <row r="164" s="14" customFormat="1">
      <c r="B164" s="268"/>
      <c r="C164" s="269"/>
      <c r="D164" s="248" t="s">
        <v>158</v>
      </c>
      <c r="E164" s="270" t="s">
        <v>21</v>
      </c>
      <c r="F164" s="271" t="s">
        <v>174</v>
      </c>
      <c r="G164" s="269"/>
      <c r="H164" s="272">
        <v>2802.8099999999999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AT164" s="278" t="s">
        <v>158</v>
      </c>
      <c r="AU164" s="278" t="s">
        <v>80</v>
      </c>
      <c r="AV164" s="14" t="s">
        <v>156</v>
      </c>
      <c r="AW164" s="14" t="s">
        <v>34</v>
      </c>
      <c r="AX164" s="14" t="s">
        <v>78</v>
      </c>
      <c r="AY164" s="278" t="s">
        <v>148</v>
      </c>
    </row>
    <row r="165" s="1" customFormat="1" ht="25.5" customHeight="1">
      <c r="B165" s="47"/>
      <c r="C165" s="234" t="s">
        <v>283</v>
      </c>
      <c r="D165" s="234" t="s">
        <v>151</v>
      </c>
      <c r="E165" s="235" t="s">
        <v>284</v>
      </c>
      <c r="F165" s="236" t="s">
        <v>285</v>
      </c>
      <c r="G165" s="237" t="s">
        <v>154</v>
      </c>
      <c r="H165" s="238">
        <v>24.190000000000001</v>
      </c>
      <c r="I165" s="239"/>
      <c r="J165" s="240">
        <f>ROUND(I165*H165,2)</f>
        <v>0</v>
      </c>
      <c r="K165" s="236" t="s">
        <v>155</v>
      </c>
      <c r="L165" s="73"/>
      <c r="M165" s="241" t="s">
        <v>21</v>
      </c>
      <c r="N165" s="242" t="s">
        <v>41</v>
      </c>
      <c r="O165" s="48"/>
      <c r="P165" s="243">
        <f>O165*H165</f>
        <v>0</v>
      </c>
      <c r="Q165" s="243">
        <v>0</v>
      </c>
      <c r="R165" s="243">
        <f>Q165*H165</f>
        <v>0</v>
      </c>
      <c r="S165" s="243">
        <v>0.13100000000000001</v>
      </c>
      <c r="T165" s="244">
        <f>S165*H165</f>
        <v>3.1688900000000002</v>
      </c>
      <c r="AR165" s="25" t="s">
        <v>156</v>
      </c>
      <c r="AT165" s="25" t="s">
        <v>151</v>
      </c>
      <c r="AU165" s="25" t="s">
        <v>80</v>
      </c>
      <c r="AY165" s="25" t="s">
        <v>148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25" t="s">
        <v>78</v>
      </c>
      <c r="BK165" s="245">
        <f>ROUND(I165*H165,2)</f>
        <v>0</v>
      </c>
      <c r="BL165" s="25" t="s">
        <v>156</v>
      </c>
      <c r="BM165" s="25" t="s">
        <v>286</v>
      </c>
    </row>
    <row r="166" s="13" customFormat="1">
      <c r="B166" s="258"/>
      <c r="C166" s="259"/>
      <c r="D166" s="248" t="s">
        <v>158</v>
      </c>
      <c r="E166" s="260" t="s">
        <v>21</v>
      </c>
      <c r="F166" s="261" t="s">
        <v>287</v>
      </c>
      <c r="G166" s="259"/>
      <c r="H166" s="260" t="s">
        <v>21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AT166" s="267" t="s">
        <v>158</v>
      </c>
      <c r="AU166" s="267" t="s">
        <v>80</v>
      </c>
      <c r="AV166" s="13" t="s">
        <v>78</v>
      </c>
      <c r="AW166" s="13" t="s">
        <v>34</v>
      </c>
      <c r="AX166" s="13" t="s">
        <v>70</v>
      </c>
      <c r="AY166" s="267" t="s">
        <v>148</v>
      </c>
    </row>
    <row r="167" s="12" customFormat="1">
      <c r="B167" s="246"/>
      <c r="C167" s="247"/>
      <c r="D167" s="248" t="s">
        <v>158</v>
      </c>
      <c r="E167" s="249" t="s">
        <v>21</v>
      </c>
      <c r="F167" s="250" t="s">
        <v>288</v>
      </c>
      <c r="G167" s="247"/>
      <c r="H167" s="251">
        <v>8</v>
      </c>
      <c r="I167" s="252"/>
      <c r="J167" s="247"/>
      <c r="K167" s="247"/>
      <c r="L167" s="253"/>
      <c r="M167" s="254"/>
      <c r="N167" s="255"/>
      <c r="O167" s="255"/>
      <c r="P167" s="255"/>
      <c r="Q167" s="255"/>
      <c r="R167" s="255"/>
      <c r="S167" s="255"/>
      <c r="T167" s="256"/>
      <c r="AT167" s="257" t="s">
        <v>158</v>
      </c>
      <c r="AU167" s="257" t="s">
        <v>80</v>
      </c>
      <c r="AV167" s="12" t="s">
        <v>80</v>
      </c>
      <c r="AW167" s="12" t="s">
        <v>34</v>
      </c>
      <c r="AX167" s="12" t="s">
        <v>70</v>
      </c>
      <c r="AY167" s="257" t="s">
        <v>148</v>
      </c>
    </row>
    <row r="168" s="12" customFormat="1">
      <c r="B168" s="246"/>
      <c r="C168" s="247"/>
      <c r="D168" s="248" t="s">
        <v>158</v>
      </c>
      <c r="E168" s="249" t="s">
        <v>21</v>
      </c>
      <c r="F168" s="250" t="s">
        <v>289</v>
      </c>
      <c r="G168" s="247"/>
      <c r="H168" s="251">
        <v>6.7999999999999998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158</v>
      </c>
      <c r="AU168" s="257" t="s">
        <v>80</v>
      </c>
      <c r="AV168" s="12" t="s">
        <v>80</v>
      </c>
      <c r="AW168" s="12" t="s">
        <v>34</v>
      </c>
      <c r="AX168" s="12" t="s">
        <v>70</v>
      </c>
      <c r="AY168" s="257" t="s">
        <v>148</v>
      </c>
    </row>
    <row r="169" s="12" customFormat="1">
      <c r="B169" s="246"/>
      <c r="C169" s="247"/>
      <c r="D169" s="248" t="s">
        <v>158</v>
      </c>
      <c r="E169" s="249" t="s">
        <v>21</v>
      </c>
      <c r="F169" s="250" t="s">
        <v>290</v>
      </c>
      <c r="G169" s="247"/>
      <c r="H169" s="251">
        <v>7.7699999999999996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AT169" s="257" t="s">
        <v>158</v>
      </c>
      <c r="AU169" s="257" t="s">
        <v>80</v>
      </c>
      <c r="AV169" s="12" t="s">
        <v>80</v>
      </c>
      <c r="AW169" s="12" t="s">
        <v>34</v>
      </c>
      <c r="AX169" s="12" t="s">
        <v>70</v>
      </c>
      <c r="AY169" s="257" t="s">
        <v>148</v>
      </c>
    </row>
    <row r="170" s="12" customFormat="1">
      <c r="B170" s="246"/>
      <c r="C170" s="247"/>
      <c r="D170" s="248" t="s">
        <v>158</v>
      </c>
      <c r="E170" s="249" t="s">
        <v>21</v>
      </c>
      <c r="F170" s="250" t="s">
        <v>291</v>
      </c>
      <c r="G170" s="247"/>
      <c r="H170" s="251">
        <v>1.1399999999999999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158</v>
      </c>
      <c r="AU170" s="257" t="s">
        <v>80</v>
      </c>
      <c r="AV170" s="12" t="s">
        <v>80</v>
      </c>
      <c r="AW170" s="12" t="s">
        <v>34</v>
      </c>
      <c r="AX170" s="12" t="s">
        <v>70</v>
      </c>
      <c r="AY170" s="257" t="s">
        <v>148</v>
      </c>
    </row>
    <row r="171" s="13" customFormat="1">
      <c r="B171" s="258"/>
      <c r="C171" s="259"/>
      <c r="D171" s="248" t="s">
        <v>158</v>
      </c>
      <c r="E171" s="260" t="s">
        <v>21</v>
      </c>
      <c r="F171" s="261" t="s">
        <v>292</v>
      </c>
      <c r="G171" s="259"/>
      <c r="H171" s="260" t="s">
        <v>21</v>
      </c>
      <c r="I171" s="262"/>
      <c r="J171" s="259"/>
      <c r="K171" s="259"/>
      <c r="L171" s="263"/>
      <c r="M171" s="264"/>
      <c r="N171" s="265"/>
      <c r="O171" s="265"/>
      <c r="P171" s="265"/>
      <c r="Q171" s="265"/>
      <c r="R171" s="265"/>
      <c r="S171" s="265"/>
      <c r="T171" s="266"/>
      <c r="AT171" s="267" t="s">
        <v>158</v>
      </c>
      <c r="AU171" s="267" t="s">
        <v>80</v>
      </c>
      <c r="AV171" s="13" t="s">
        <v>78</v>
      </c>
      <c r="AW171" s="13" t="s">
        <v>34</v>
      </c>
      <c r="AX171" s="13" t="s">
        <v>70</v>
      </c>
      <c r="AY171" s="267" t="s">
        <v>148</v>
      </c>
    </row>
    <row r="172" s="12" customFormat="1">
      <c r="B172" s="246"/>
      <c r="C172" s="247"/>
      <c r="D172" s="248" t="s">
        <v>158</v>
      </c>
      <c r="E172" s="249" t="s">
        <v>21</v>
      </c>
      <c r="F172" s="250" t="s">
        <v>293</v>
      </c>
      <c r="G172" s="247"/>
      <c r="H172" s="251">
        <v>0.47999999999999998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158</v>
      </c>
      <c r="AU172" s="257" t="s">
        <v>80</v>
      </c>
      <c r="AV172" s="12" t="s">
        <v>80</v>
      </c>
      <c r="AW172" s="12" t="s">
        <v>34</v>
      </c>
      <c r="AX172" s="12" t="s">
        <v>70</v>
      </c>
      <c r="AY172" s="257" t="s">
        <v>148</v>
      </c>
    </row>
    <row r="173" s="14" customFormat="1">
      <c r="B173" s="268"/>
      <c r="C173" s="269"/>
      <c r="D173" s="248" t="s">
        <v>158</v>
      </c>
      <c r="E173" s="270" t="s">
        <v>21</v>
      </c>
      <c r="F173" s="271" t="s">
        <v>174</v>
      </c>
      <c r="G173" s="269"/>
      <c r="H173" s="272">
        <v>24.190000000000001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AT173" s="278" t="s">
        <v>158</v>
      </c>
      <c r="AU173" s="278" t="s">
        <v>80</v>
      </c>
      <c r="AV173" s="14" t="s">
        <v>156</v>
      </c>
      <c r="AW173" s="14" t="s">
        <v>34</v>
      </c>
      <c r="AX173" s="14" t="s">
        <v>78</v>
      </c>
      <c r="AY173" s="278" t="s">
        <v>148</v>
      </c>
    </row>
    <row r="174" s="1" customFormat="1" ht="25.5" customHeight="1">
      <c r="B174" s="47"/>
      <c r="C174" s="234" t="s">
        <v>294</v>
      </c>
      <c r="D174" s="234" t="s">
        <v>151</v>
      </c>
      <c r="E174" s="235" t="s">
        <v>295</v>
      </c>
      <c r="F174" s="236" t="s">
        <v>296</v>
      </c>
      <c r="G174" s="237" t="s">
        <v>154</v>
      </c>
      <c r="H174" s="238">
        <v>12.869999999999999</v>
      </c>
      <c r="I174" s="239"/>
      <c r="J174" s="240">
        <f>ROUND(I174*H174,2)</f>
        <v>0</v>
      </c>
      <c r="K174" s="236" t="s">
        <v>155</v>
      </c>
      <c r="L174" s="73"/>
      <c r="M174" s="241" t="s">
        <v>21</v>
      </c>
      <c r="N174" s="242" t="s">
        <v>41</v>
      </c>
      <c r="O174" s="48"/>
      <c r="P174" s="243">
        <f>O174*H174</f>
        <v>0</v>
      </c>
      <c r="Q174" s="243">
        <v>0</v>
      </c>
      <c r="R174" s="243">
        <f>Q174*H174</f>
        <v>0</v>
      </c>
      <c r="S174" s="243">
        <v>0.26100000000000001</v>
      </c>
      <c r="T174" s="244">
        <f>S174*H174</f>
        <v>3.35907</v>
      </c>
      <c r="AR174" s="25" t="s">
        <v>156</v>
      </c>
      <c r="AT174" s="25" t="s">
        <v>151</v>
      </c>
      <c r="AU174" s="25" t="s">
        <v>80</v>
      </c>
      <c r="AY174" s="25" t="s">
        <v>148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25" t="s">
        <v>78</v>
      </c>
      <c r="BK174" s="245">
        <f>ROUND(I174*H174,2)</f>
        <v>0</v>
      </c>
      <c r="BL174" s="25" t="s">
        <v>156</v>
      </c>
      <c r="BM174" s="25" t="s">
        <v>297</v>
      </c>
    </row>
    <row r="175" s="13" customFormat="1">
      <c r="B175" s="258"/>
      <c r="C175" s="259"/>
      <c r="D175" s="248" t="s">
        <v>158</v>
      </c>
      <c r="E175" s="260" t="s">
        <v>21</v>
      </c>
      <c r="F175" s="261" t="s">
        <v>298</v>
      </c>
      <c r="G175" s="259"/>
      <c r="H175" s="260" t="s">
        <v>21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AT175" s="267" t="s">
        <v>158</v>
      </c>
      <c r="AU175" s="267" t="s">
        <v>80</v>
      </c>
      <c r="AV175" s="13" t="s">
        <v>78</v>
      </c>
      <c r="AW175" s="13" t="s">
        <v>34</v>
      </c>
      <c r="AX175" s="13" t="s">
        <v>70</v>
      </c>
      <c r="AY175" s="267" t="s">
        <v>148</v>
      </c>
    </row>
    <row r="176" s="12" customFormat="1">
      <c r="B176" s="246"/>
      <c r="C176" s="247"/>
      <c r="D176" s="248" t="s">
        <v>158</v>
      </c>
      <c r="E176" s="249" t="s">
        <v>21</v>
      </c>
      <c r="F176" s="250" t="s">
        <v>299</v>
      </c>
      <c r="G176" s="247"/>
      <c r="H176" s="251">
        <v>9.7650000000000006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158</v>
      </c>
      <c r="AU176" s="257" t="s">
        <v>80</v>
      </c>
      <c r="AV176" s="12" t="s">
        <v>80</v>
      </c>
      <c r="AW176" s="12" t="s">
        <v>34</v>
      </c>
      <c r="AX176" s="12" t="s">
        <v>70</v>
      </c>
      <c r="AY176" s="257" t="s">
        <v>148</v>
      </c>
    </row>
    <row r="177" s="12" customFormat="1">
      <c r="B177" s="246"/>
      <c r="C177" s="247"/>
      <c r="D177" s="248" t="s">
        <v>158</v>
      </c>
      <c r="E177" s="249" t="s">
        <v>21</v>
      </c>
      <c r="F177" s="250" t="s">
        <v>300</v>
      </c>
      <c r="G177" s="247"/>
      <c r="H177" s="251">
        <v>3.105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AT177" s="257" t="s">
        <v>158</v>
      </c>
      <c r="AU177" s="257" t="s">
        <v>80</v>
      </c>
      <c r="AV177" s="12" t="s">
        <v>80</v>
      </c>
      <c r="AW177" s="12" t="s">
        <v>34</v>
      </c>
      <c r="AX177" s="12" t="s">
        <v>70</v>
      </c>
      <c r="AY177" s="257" t="s">
        <v>148</v>
      </c>
    </row>
    <row r="178" s="14" customFormat="1">
      <c r="B178" s="268"/>
      <c r="C178" s="269"/>
      <c r="D178" s="248" t="s">
        <v>158</v>
      </c>
      <c r="E178" s="270" t="s">
        <v>21</v>
      </c>
      <c r="F178" s="271" t="s">
        <v>174</v>
      </c>
      <c r="G178" s="269"/>
      <c r="H178" s="272">
        <v>12.869999999999999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AT178" s="278" t="s">
        <v>158</v>
      </c>
      <c r="AU178" s="278" t="s">
        <v>80</v>
      </c>
      <c r="AV178" s="14" t="s">
        <v>156</v>
      </c>
      <c r="AW178" s="14" t="s">
        <v>34</v>
      </c>
      <c r="AX178" s="14" t="s">
        <v>78</v>
      </c>
      <c r="AY178" s="278" t="s">
        <v>148</v>
      </c>
    </row>
    <row r="179" s="1" customFormat="1" ht="16.5" customHeight="1">
      <c r="B179" s="47"/>
      <c r="C179" s="234" t="s">
        <v>301</v>
      </c>
      <c r="D179" s="234" t="s">
        <v>151</v>
      </c>
      <c r="E179" s="235" t="s">
        <v>302</v>
      </c>
      <c r="F179" s="236" t="s">
        <v>303</v>
      </c>
      <c r="G179" s="237" t="s">
        <v>154</v>
      </c>
      <c r="H179" s="238">
        <v>0.81999999999999995</v>
      </c>
      <c r="I179" s="239"/>
      <c r="J179" s="240">
        <f>ROUND(I179*H179,2)</f>
        <v>0</v>
      </c>
      <c r="K179" s="236" t="s">
        <v>155</v>
      </c>
      <c r="L179" s="73"/>
      <c r="M179" s="241" t="s">
        <v>21</v>
      </c>
      <c r="N179" s="242" t="s">
        <v>41</v>
      </c>
      <c r="O179" s="48"/>
      <c r="P179" s="243">
        <f>O179*H179</f>
        <v>0</v>
      </c>
      <c r="Q179" s="243">
        <v>0</v>
      </c>
      <c r="R179" s="243">
        <f>Q179*H179</f>
        <v>0</v>
      </c>
      <c r="S179" s="243">
        <v>0.16800000000000001</v>
      </c>
      <c r="T179" s="244">
        <f>S179*H179</f>
        <v>0.13775999999999999</v>
      </c>
      <c r="AR179" s="25" t="s">
        <v>156</v>
      </c>
      <c r="AT179" s="25" t="s">
        <v>151</v>
      </c>
      <c r="AU179" s="25" t="s">
        <v>80</v>
      </c>
      <c r="AY179" s="25" t="s">
        <v>148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25" t="s">
        <v>78</v>
      </c>
      <c r="BK179" s="245">
        <f>ROUND(I179*H179,2)</f>
        <v>0</v>
      </c>
      <c r="BL179" s="25" t="s">
        <v>156</v>
      </c>
      <c r="BM179" s="25" t="s">
        <v>304</v>
      </c>
    </row>
    <row r="180" s="13" customFormat="1">
      <c r="B180" s="258"/>
      <c r="C180" s="259"/>
      <c r="D180" s="248" t="s">
        <v>158</v>
      </c>
      <c r="E180" s="260" t="s">
        <v>21</v>
      </c>
      <c r="F180" s="261" t="s">
        <v>305</v>
      </c>
      <c r="G180" s="259"/>
      <c r="H180" s="260" t="s">
        <v>21</v>
      </c>
      <c r="I180" s="262"/>
      <c r="J180" s="259"/>
      <c r="K180" s="259"/>
      <c r="L180" s="263"/>
      <c r="M180" s="264"/>
      <c r="N180" s="265"/>
      <c r="O180" s="265"/>
      <c r="P180" s="265"/>
      <c r="Q180" s="265"/>
      <c r="R180" s="265"/>
      <c r="S180" s="265"/>
      <c r="T180" s="266"/>
      <c r="AT180" s="267" t="s">
        <v>158</v>
      </c>
      <c r="AU180" s="267" t="s">
        <v>80</v>
      </c>
      <c r="AV180" s="13" t="s">
        <v>78</v>
      </c>
      <c r="AW180" s="13" t="s">
        <v>34</v>
      </c>
      <c r="AX180" s="13" t="s">
        <v>70</v>
      </c>
      <c r="AY180" s="267" t="s">
        <v>148</v>
      </c>
    </row>
    <row r="181" s="12" customFormat="1">
      <c r="B181" s="246"/>
      <c r="C181" s="247"/>
      <c r="D181" s="248" t="s">
        <v>158</v>
      </c>
      <c r="E181" s="249" t="s">
        <v>21</v>
      </c>
      <c r="F181" s="250" t="s">
        <v>306</v>
      </c>
      <c r="G181" s="247"/>
      <c r="H181" s="251">
        <v>0.81999999999999995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158</v>
      </c>
      <c r="AU181" s="257" t="s">
        <v>80</v>
      </c>
      <c r="AV181" s="12" t="s">
        <v>80</v>
      </c>
      <c r="AW181" s="12" t="s">
        <v>34</v>
      </c>
      <c r="AX181" s="12" t="s">
        <v>78</v>
      </c>
      <c r="AY181" s="257" t="s">
        <v>148</v>
      </c>
    </row>
    <row r="182" s="1" customFormat="1" ht="16.5" customHeight="1">
      <c r="B182" s="47"/>
      <c r="C182" s="234" t="s">
        <v>307</v>
      </c>
      <c r="D182" s="234" t="s">
        <v>151</v>
      </c>
      <c r="E182" s="235" t="s">
        <v>308</v>
      </c>
      <c r="F182" s="236" t="s">
        <v>309</v>
      </c>
      <c r="G182" s="237" t="s">
        <v>154</v>
      </c>
      <c r="H182" s="238">
        <v>0.61499999999999999</v>
      </c>
      <c r="I182" s="239"/>
      <c r="J182" s="240">
        <f>ROUND(I182*H182,2)</f>
        <v>0</v>
      </c>
      <c r="K182" s="236" t="s">
        <v>155</v>
      </c>
      <c r="L182" s="73"/>
      <c r="M182" s="241" t="s">
        <v>21</v>
      </c>
      <c r="N182" s="242" t="s">
        <v>41</v>
      </c>
      <c r="O182" s="48"/>
      <c r="P182" s="243">
        <f>O182*H182</f>
        <v>0</v>
      </c>
      <c r="Q182" s="243">
        <v>0</v>
      </c>
      <c r="R182" s="243">
        <f>Q182*H182</f>
        <v>0</v>
      </c>
      <c r="S182" s="243">
        <v>0.32400000000000001</v>
      </c>
      <c r="T182" s="244">
        <f>S182*H182</f>
        <v>0.19925999999999999</v>
      </c>
      <c r="AR182" s="25" t="s">
        <v>156</v>
      </c>
      <c r="AT182" s="25" t="s">
        <v>151</v>
      </c>
      <c r="AU182" s="25" t="s">
        <v>80</v>
      </c>
      <c r="AY182" s="25" t="s">
        <v>148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25" t="s">
        <v>78</v>
      </c>
      <c r="BK182" s="245">
        <f>ROUND(I182*H182,2)</f>
        <v>0</v>
      </c>
      <c r="BL182" s="25" t="s">
        <v>156</v>
      </c>
      <c r="BM182" s="25" t="s">
        <v>310</v>
      </c>
    </row>
    <row r="183" s="13" customFormat="1">
      <c r="B183" s="258"/>
      <c r="C183" s="259"/>
      <c r="D183" s="248" t="s">
        <v>158</v>
      </c>
      <c r="E183" s="260" t="s">
        <v>21</v>
      </c>
      <c r="F183" s="261" t="s">
        <v>311</v>
      </c>
      <c r="G183" s="259"/>
      <c r="H183" s="260" t="s">
        <v>21</v>
      </c>
      <c r="I183" s="262"/>
      <c r="J183" s="259"/>
      <c r="K183" s="259"/>
      <c r="L183" s="263"/>
      <c r="M183" s="264"/>
      <c r="N183" s="265"/>
      <c r="O183" s="265"/>
      <c r="P183" s="265"/>
      <c r="Q183" s="265"/>
      <c r="R183" s="265"/>
      <c r="S183" s="265"/>
      <c r="T183" s="266"/>
      <c r="AT183" s="267" t="s">
        <v>158</v>
      </c>
      <c r="AU183" s="267" t="s">
        <v>80</v>
      </c>
      <c r="AV183" s="13" t="s">
        <v>78</v>
      </c>
      <c r="AW183" s="13" t="s">
        <v>34</v>
      </c>
      <c r="AX183" s="13" t="s">
        <v>70</v>
      </c>
      <c r="AY183" s="267" t="s">
        <v>148</v>
      </c>
    </row>
    <row r="184" s="12" customFormat="1">
      <c r="B184" s="246"/>
      <c r="C184" s="247"/>
      <c r="D184" s="248" t="s">
        <v>158</v>
      </c>
      <c r="E184" s="249" t="s">
        <v>21</v>
      </c>
      <c r="F184" s="250" t="s">
        <v>312</v>
      </c>
      <c r="G184" s="247"/>
      <c r="H184" s="251">
        <v>0.61499999999999999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158</v>
      </c>
      <c r="AU184" s="257" t="s">
        <v>80</v>
      </c>
      <c r="AV184" s="12" t="s">
        <v>80</v>
      </c>
      <c r="AW184" s="12" t="s">
        <v>34</v>
      </c>
      <c r="AX184" s="12" t="s">
        <v>78</v>
      </c>
      <c r="AY184" s="257" t="s">
        <v>148</v>
      </c>
    </row>
    <row r="185" s="1" customFormat="1" ht="25.5" customHeight="1">
      <c r="B185" s="47"/>
      <c r="C185" s="234" t="s">
        <v>313</v>
      </c>
      <c r="D185" s="234" t="s">
        <v>151</v>
      </c>
      <c r="E185" s="235" t="s">
        <v>314</v>
      </c>
      <c r="F185" s="236" t="s">
        <v>315</v>
      </c>
      <c r="G185" s="237" t="s">
        <v>185</v>
      </c>
      <c r="H185" s="238">
        <v>20</v>
      </c>
      <c r="I185" s="239"/>
      <c r="J185" s="240">
        <f>ROUND(I185*H185,2)</f>
        <v>0</v>
      </c>
      <c r="K185" s="236" t="s">
        <v>155</v>
      </c>
      <c r="L185" s="73"/>
      <c r="M185" s="241" t="s">
        <v>21</v>
      </c>
      <c r="N185" s="242" t="s">
        <v>41</v>
      </c>
      <c r="O185" s="48"/>
      <c r="P185" s="243">
        <f>O185*H185</f>
        <v>0</v>
      </c>
      <c r="Q185" s="243">
        <v>0</v>
      </c>
      <c r="R185" s="243">
        <f>Q185*H185</f>
        <v>0</v>
      </c>
      <c r="S185" s="243">
        <v>0.053999999999999999</v>
      </c>
      <c r="T185" s="244">
        <f>S185*H185</f>
        <v>1.0800000000000001</v>
      </c>
      <c r="AR185" s="25" t="s">
        <v>156</v>
      </c>
      <c r="AT185" s="25" t="s">
        <v>151</v>
      </c>
      <c r="AU185" s="25" t="s">
        <v>80</v>
      </c>
      <c r="AY185" s="25" t="s">
        <v>148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25" t="s">
        <v>78</v>
      </c>
      <c r="BK185" s="245">
        <f>ROUND(I185*H185,2)</f>
        <v>0</v>
      </c>
      <c r="BL185" s="25" t="s">
        <v>156</v>
      </c>
      <c r="BM185" s="25" t="s">
        <v>316</v>
      </c>
    </row>
    <row r="186" s="1" customFormat="1" ht="25.5" customHeight="1">
      <c r="B186" s="47"/>
      <c r="C186" s="234" t="s">
        <v>317</v>
      </c>
      <c r="D186" s="234" t="s">
        <v>151</v>
      </c>
      <c r="E186" s="235" t="s">
        <v>318</v>
      </c>
      <c r="F186" s="236" t="s">
        <v>319</v>
      </c>
      <c r="G186" s="237" t="s">
        <v>154</v>
      </c>
      <c r="H186" s="238">
        <v>20.882000000000001</v>
      </c>
      <c r="I186" s="239"/>
      <c r="J186" s="240">
        <f>ROUND(I186*H186,2)</f>
        <v>0</v>
      </c>
      <c r="K186" s="236" t="s">
        <v>155</v>
      </c>
      <c r="L186" s="73"/>
      <c r="M186" s="241" t="s">
        <v>21</v>
      </c>
      <c r="N186" s="242" t="s">
        <v>41</v>
      </c>
      <c r="O186" s="48"/>
      <c r="P186" s="243">
        <f>O186*H186</f>
        <v>0</v>
      </c>
      <c r="Q186" s="243">
        <v>0</v>
      </c>
      <c r="R186" s="243">
        <f>Q186*H186</f>
        <v>0</v>
      </c>
      <c r="S186" s="243">
        <v>0.075999999999999998</v>
      </c>
      <c r="T186" s="244">
        <f>S186*H186</f>
        <v>1.587032</v>
      </c>
      <c r="AR186" s="25" t="s">
        <v>156</v>
      </c>
      <c r="AT186" s="25" t="s">
        <v>151</v>
      </c>
      <c r="AU186" s="25" t="s">
        <v>80</v>
      </c>
      <c r="AY186" s="25" t="s">
        <v>148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5" t="s">
        <v>78</v>
      </c>
      <c r="BK186" s="245">
        <f>ROUND(I186*H186,2)</f>
        <v>0</v>
      </c>
      <c r="BL186" s="25" t="s">
        <v>156</v>
      </c>
      <c r="BM186" s="25" t="s">
        <v>320</v>
      </c>
    </row>
    <row r="187" s="13" customFormat="1">
      <c r="B187" s="258"/>
      <c r="C187" s="259"/>
      <c r="D187" s="248" t="s">
        <v>158</v>
      </c>
      <c r="E187" s="260" t="s">
        <v>21</v>
      </c>
      <c r="F187" s="261" t="s">
        <v>321</v>
      </c>
      <c r="G187" s="259"/>
      <c r="H187" s="260" t="s">
        <v>21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AT187" s="267" t="s">
        <v>158</v>
      </c>
      <c r="AU187" s="267" t="s">
        <v>80</v>
      </c>
      <c r="AV187" s="13" t="s">
        <v>78</v>
      </c>
      <c r="AW187" s="13" t="s">
        <v>34</v>
      </c>
      <c r="AX187" s="13" t="s">
        <v>70</v>
      </c>
      <c r="AY187" s="267" t="s">
        <v>148</v>
      </c>
    </row>
    <row r="188" s="12" customFormat="1">
      <c r="B188" s="246"/>
      <c r="C188" s="247"/>
      <c r="D188" s="248" t="s">
        <v>158</v>
      </c>
      <c r="E188" s="249" t="s">
        <v>21</v>
      </c>
      <c r="F188" s="250" t="s">
        <v>322</v>
      </c>
      <c r="G188" s="247"/>
      <c r="H188" s="251">
        <v>4.7279999999999998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158</v>
      </c>
      <c r="AU188" s="257" t="s">
        <v>80</v>
      </c>
      <c r="AV188" s="12" t="s">
        <v>80</v>
      </c>
      <c r="AW188" s="12" t="s">
        <v>34</v>
      </c>
      <c r="AX188" s="12" t="s">
        <v>70</v>
      </c>
      <c r="AY188" s="257" t="s">
        <v>148</v>
      </c>
    </row>
    <row r="189" s="12" customFormat="1">
      <c r="B189" s="246"/>
      <c r="C189" s="247"/>
      <c r="D189" s="248" t="s">
        <v>158</v>
      </c>
      <c r="E189" s="249" t="s">
        <v>21</v>
      </c>
      <c r="F189" s="250" t="s">
        <v>323</v>
      </c>
      <c r="G189" s="247"/>
      <c r="H189" s="251">
        <v>3.1520000000000001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158</v>
      </c>
      <c r="AU189" s="257" t="s">
        <v>80</v>
      </c>
      <c r="AV189" s="12" t="s">
        <v>80</v>
      </c>
      <c r="AW189" s="12" t="s">
        <v>34</v>
      </c>
      <c r="AX189" s="12" t="s">
        <v>70</v>
      </c>
      <c r="AY189" s="257" t="s">
        <v>148</v>
      </c>
    </row>
    <row r="190" s="13" customFormat="1">
      <c r="B190" s="258"/>
      <c r="C190" s="259"/>
      <c r="D190" s="248" t="s">
        <v>158</v>
      </c>
      <c r="E190" s="260" t="s">
        <v>21</v>
      </c>
      <c r="F190" s="261" t="s">
        <v>324</v>
      </c>
      <c r="G190" s="259"/>
      <c r="H190" s="260" t="s">
        <v>21</v>
      </c>
      <c r="I190" s="262"/>
      <c r="J190" s="259"/>
      <c r="K190" s="259"/>
      <c r="L190" s="263"/>
      <c r="M190" s="264"/>
      <c r="N190" s="265"/>
      <c r="O190" s="265"/>
      <c r="P190" s="265"/>
      <c r="Q190" s="265"/>
      <c r="R190" s="265"/>
      <c r="S190" s="265"/>
      <c r="T190" s="266"/>
      <c r="AT190" s="267" t="s">
        <v>158</v>
      </c>
      <c r="AU190" s="267" t="s">
        <v>80</v>
      </c>
      <c r="AV190" s="13" t="s">
        <v>78</v>
      </c>
      <c r="AW190" s="13" t="s">
        <v>34</v>
      </c>
      <c r="AX190" s="13" t="s">
        <v>70</v>
      </c>
      <c r="AY190" s="267" t="s">
        <v>148</v>
      </c>
    </row>
    <row r="191" s="12" customFormat="1">
      <c r="B191" s="246"/>
      <c r="C191" s="247"/>
      <c r="D191" s="248" t="s">
        <v>158</v>
      </c>
      <c r="E191" s="249" t="s">
        <v>21</v>
      </c>
      <c r="F191" s="250" t="s">
        <v>325</v>
      </c>
      <c r="G191" s="247"/>
      <c r="H191" s="251">
        <v>2.3639999999999999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AT191" s="257" t="s">
        <v>158</v>
      </c>
      <c r="AU191" s="257" t="s">
        <v>80</v>
      </c>
      <c r="AV191" s="12" t="s">
        <v>80</v>
      </c>
      <c r="AW191" s="12" t="s">
        <v>34</v>
      </c>
      <c r="AX191" s="12" t="s">
        <v>70</v>
      </c>
      <c r="AY191" s="257" t="s">
        <v>148</v>
      </c>
    </row>
    <row r="192" s="12" customFormat="1">
      <c r="B192" s="246"/>
      <c r="C192" s="247"/>
      <c r="D192" s="248" t="s">
        <v>158</v>
      </c>
      <c r="E192" s="249" t="s">
        <v>21</v>
      </c>
      <c r="F192" s="250" t="s">
        <v>323</v>
      </c>
      <c r="G192" s="247"/>
      <c r="H192" s="251">
        <v>3.1520000000000001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158</v>
      </c>
      <c r="AU192" s="257" t="s">
        <v>80</v>
      </c>
      <c r="AV192" s="12" t="s">
        <v>80</v>
      </c>
      <c r="AW192" s="12" t="s">
        <v>34</v>
      </c>
      <c r="AX192" s="12" t="s">
        <v>70</v>
      </c>
      <c r="AY192" s="257" t="s">
        <v>148</v>
      </c>
    </row>
    <row r="193" s="13" customFormat="1">
      <c r="B193" s="258"/>
      <c r="C193" s="259"/>
      <c r="D193" s="248" t="s">
        <v>158</v>
      </c>
      <c r="E193" s="260" t="s">
        <v>21</v>
      </c>
      <c r="F193" s="261" t="s">
        <v>298</v>
      </c>
      <c r="G193" s="259"/>
      <c r="H193" s="260" t="s">
        <v>21</v>
      </c>
      <c r="I193" s="262"/>
      <c r="J193" s="259"/>
      <c r="K193" s="259"/>
      <c r="L193" s="263"/>
      <c r="M193" s="264"/>
      <c r="N193" s="265"/>
      <c r="O193" s="265"/>
      <c r="P193" s="265"/>
      <c r="Q193" s="265"/>
      <c r="R193" s="265"/>
      <c r="S193" s="265"/>
      <c r="T193" s="266"/>
      <c r="AT193" s="267" t="s">
        <v>158</v>
      </c>
      <c r="AU193" s="267" t="s">
        <v>80</v>
      </c>
      <c r="AV193" s="13" t="s">
        <v>78</v>
      </c>
      <c r="AW193" s="13" t="s">
        <v>34</v>
      </c>
      <c r="AX193" s="13" t="s">
        <v>70</v>
      </c>
      <c r="AY193" s="267" t="s">
        <v>148</v>
      </c>
    </row>
    <row r="194" s="12" customFormat="1">
      <c r="B194" s="246"/>
      <c r="C194" s="247"/>
      <c r="D194" s="248" t="s">
        <v>158</v>
      </c>
      <c r="E194" s="249" t="s">
        <v>21</v>
      </c>
      <c r="F194" s="250" t="s">
        <v>326</v>
      </c>
      <c r="G194" s="247"/>
      <c r="H194" s="251">
        <v>5.9100000000000001</v>
      </c>
      <c r="I194" s="252"/>
      <c r="J194" s="247"/>
      <c r="K194" s="247"/>
      <c r="L194" s="253"/>
      <c r="M194" s="254"/>
      <c r="N194" s="255"/>
      <c r="O194" s="255"/>
      <c r="P194" s="255"/>
      <c r="Q194" s="255"/>
      <c r="R194" s="255"/>
      <c r="S194" s="255"/>
      <c r="T194" s="256"/>
      <c r="AT194" s="257" t="s">
        <v>158</v>
      </c>
      <c r="AU194" s="257" t="s">
        <v>80</v>
      </c>
      <c r="AV194" s="12" t="s">
        <v>80</v>
      </c>
      <c r="AW194" s="12" t="s">
        <v>34</v>
      </c>
      <c r="AX194" s="12" t="s">
        <v>70</v>
      </c>
      <c r="AY194" s="257" t="s">
        <v>148</v>
      </c>
    </row>
    <row r="195" s="12" customFormat="1">
      <c r="B195" s="246"/>
      <c r="C195" s="247"/>
      <c r="D195" s="248" t="s">
        <v>158</v>
      </c>
      <c r="E195" s="249" t="s">
        <v>21</v>
      </c>
      <c r="F195" s="250" t="s">
        <v>327</v>
      </c>
      <c r="G195" s="247"/>
      <c r="H195" s="251">
        <v>1.5760000000000001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158</v>
      </c>
      <c r="AU195" s="257" t="s">
        <v>80</v>
      </c>
      <c r="AV195" s="12" t="s">
        <v>80</v>
      </c>
      <c r="AW195" s="12" t="s">
        <v>34</v>
      </c>
      <c r="AX195" s="12" t="s">
        <v>70</v>
      </c>
      <c r="AY195" s="257" t="s">
        <v>148</v>
      </c>
    </row>
    <row r="196" s="14" customFormat="1">
      <c r="B196" s="268"/>
      <c r="C196" s="269"/>
      <c r="D196" s="248" t="s">
        <v>158</v>
      </c>
      <c r="E196" s="270" t="s">
        <v>21</v>
      </c>
      <c r="F196" s="271" t="s">
        <v>174</v>
      </c>
      <c r="G196" s="269"/>
      <c r="H196" s="272">
        <v>20.882000000000001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AT196" s="278" t="s">
        <v>158</v>
      </c>
      <c r="AU196" s="278" t="s">
        <v>80</v>
      </c>
      <c r="AV196" s="14" t="s">
        <v>156</v>
      </c>
      <c r="AW196" s="14" t="s">
        <v>34</v>
      </c>
      <c r="AX196" s="14" t="s">
        <v>78</v>
      </c>
      <c r="AY196" s="278" t="s">
        <v>148</v>
      </c>
    </row>
    <row r="197" s="1" customFormat="1" ht="38.25" customHeight="1">
      <c r="B197" s="47"/>
      <c r="C197" s="234" t="s">
        <v>328</v>
      </c>
      <c r="D197" s="234" t="s">
        <v>151</v>
      </c>
      <c r="E197" s="235" t="s">
        <v>329</v>
      </c>
      <c r="F197" s="236" t="s">
        <v>330</v>
      </c>
      <c r="G197" s="237" t="s">
        <v>185</v>
      </c>
      <c r="H197" s="238">
        <v>1</v>
      </c>
      <c r="I197" s="239"/>
      <c r="J197" s="240">
        <f>ROUND(I197*H197,2)</f>
        <v>0</v>
      </c>
      <c r="K197" s="236" t="s">
        <v>155</v>
      </c>
      <c r="L197" s="73"/>
      <c r="M197" s="241" t="s">
        <v>21</v>
      </c>
      <c r="N197" s="242" t="s">
        <v>41</v>
      </c>
      <c r="O197" s="48"/>
      <c r="P197" s="243">
        <f>O197*H197</f>
        <v>0</v>
      </c>
      <c r="Q197" s="243">
        <v>0</v>
      </c>
      <c r="R197" s="243">
        <f>Q197*H197</f>
        <v>0</v>
      </c>
      <c r="S197" s="243">
        <v>0.053999999999999999</v>
      </c>
      <c r="T197" s="244">
        <f>S197*H197</f>
        <v>0.053999999999999999</v>
      </c>
      <c r="AR197" s="25" t="s">
        <v>156</v>
      </c>
      <c r="AT197" s="25" t="s">
        <v>151</v>
      </c>
      <c r="AU197" s="25" t="s">
        <v>80</v>
      </c>
      <c r="AY197" s="25" t="s">
        <v>148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25" t="s">
        <v>78</v>
      </c>
      <c r="BK197" s="245">
        <f>ROUND(I197*H197,2)</f>
        <v>0</v>
      </c>
      <c r="BL197" s="25" t="s">
        <v>156</v>
      </c>
      <c r="BM197" s="25" t="s">
        <v>331</v>
      </c>
    </row>
    <row r="198" s="1" customFormat="1" ht="25.5" customHeight="1">
      <c r="B198" s="47"/>
      <c r="C198" s="234" t="s">
        <v>332</v>
      </c>
      <c r="D198" s="234" t="s">
        <v>151</v>
      </c>
      <c r="E198" s="235" t="s">
        <v>333</v>
      </c>
      <c r="F198" s="236" t="s">
        <v>334</v>
      </c>
      <c r="G198" s="237" t="s">
        <v>169</v>
      </c>
      <c r="H198" s="238">
        <v>14</v>
      </c>
      <c r="I198" s="239"/>
      <c r="J198" s="240">
        <f>ROUND(I198*H198,2)</f>
        <v>0</v>
      </c>
      <c r="K198" s="236" t="s">
        <v>155</v>
      </c>
      <c r="L198" s="73"/>
      <c r="M198" s="241" t="s">
        <v>21</v>
      </c>
      <c r="N198" s="242" t="s">
        <v>41</v>
      </c>
      <c r="O198" s="48"/>
      <c r="P198" s="243">
        <f>O198*H198</f>
        <v>0</v>
      </c>
      <c r="Q198" s="243">
        <v>3.0000000000000001E-05</v>
      </c>
      <c r="R198" s="243">
        <f>Q198*H198</f>
        <v>0.00042000000000000002</v>
      </c>
      <c r="S198" s="243">
        <v>0</v>
      </c>
      <c r="T198" s="244">
        <f>S198*H198</f>
        <v>0</v>
      </c>
      <c r="AR198" s="25" t="s">
        <v>156</v>
      </c>
      <c r="AT198" s="25" t="s">
        <v>151</v>
      </c>
      <c r="AU198" s="25" t="s">
        <v>80</v>
      </c>
      <c r="AY198" s="25" t="s">
        <v>148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5" t="s">
        <v>78</v>
      </c>
      <c r="BK198" s="245">
        <f>ROUND(I198*H198,2)</f>
        <v>0</v>
      </c>
      <c r="BL198" s="25" t="s">
        <v>156</v>
      </c>
      <c r="BM198" s="25" t="s">
        <v>335</v>
      </c>
    </row>
    <row r="199" s="13" customFormat="1">
      <c r="B199" s="258"/>
      <c r="C199" s="259"/>
      <c r="D199" s="248" t="s">
        <v>158</v>
      </c>
      <c r="E199" s="260" t="s">
        <v>21</v>
      </c>
      <c r="F199" s="261" t="s">
        <v>336</v>
      </c>
      <c r="G199" s="259"/>
      <c r="H199" s="260" t="s">
        <v>21</v>
      </c>
      <c r="I199" s="262"/>
      <c r="J199" s="259"/>
      <c r="K199" s="259"/>
      <c r="L199" s="263"/>
      <c r="M199" s="264"/>
      <c r="N199" s="265"/>
      <c r="O199" s="265"/>
      <c r="P199" s="265"/>
      <c r="Q199" s="265"/>
      <c r="R199" s="265"/>
      <c r="S199" s="265"/>
      <c r="T199" s="266"/>
      <c r="AT199" s="267" t="s">
        <v>158</v>
      </c>
      <c r="AU199" s="267" t="s">
        <v>80</v>
      </c>
      <c r="AV199" s="13" t="s">
        <v>78</v>
      </c>
      <c r="AW199" s="13" t="s">
        <v>34</v>
      </c>
      <c r="AX199" s="13" t="s">
        <v>70</v>
      </c>
      <c r="AY199" s="267" t="s">
        <v>148</v>
      </c>
    </row>
    <row r="200" s="12" customFormat="1">
      <c r="B200" s="246"/>
      <c r="C200" s="247"/>
      <c r="D200" s="248" t="s">
        <v>158</v>
      </c>
      <c r="E200" s="249" t="s">
        <v>21</v>
      </c>
      <c r="F200" s="250" t="s">
        <v>337</v>
      </c>
      <c r="G200" s="247"/>
      <c r="H200" s="251">
        <v>14</v>
      </c>
      <c r="I200" s="252"/>
      <c r="J200" s="247"/>
      <c r="K200" s="247"/>
      <c r="L200" s="253"/>
      <c r="M200" s="254"/>
      <c r="N200" s="255"/>
      <c r="O200" s="255"/>
      <c r="P200" s="255"/>
      <c r="Q200" s="255"/>
      <c r="R200" s="255"/>
      <c r="S200" s="255"/>
      <c r="T200" s="256"/>
      <c r="AT200" s="257" t="s">
        <v>158</v>
      </c>
      <c r="AU200" s="257" t="s">
        <v>80</v>
      </c>
      <c r="AV200" s="12" t="s">
        <v>80</v>
      </c>
      <c r="AW200" s="12" t="s">
        <v>34</v>
      </c>
      <c r="AX200" s="12" t="s">
        <v>78</v>
      </c>
      <c r="AY200" s="257" t="s">
        <v>148</v>
      </c>
    </row>
    <row r="201" s="1" customFormat="1" ht="25.5" customHeight="1">
      <c r="B201" s="47"/>
      <c r="C201" s="234" t="s">
        <v>338</v>
      </c>
      <c r="D201" s="234" t="s">
        <v>151</v>
      </c>
      <c r="E201" s="235" t="s">
        <v>339</v>
      </c>
      <c r="F201" s="236" t="s">
        <v>340</v>
      </c>
      <c r="G201" s="237" t="s">
        <v>169</v>
      </c>
      <c r="H201" s="238">
        <v>14</v>
      </c>
      <c r="I201" s="239"/>
      <c r="J201" s="240">
        <f>ROUND(I201*H201,2)</f>
        <v>0</v>
      </c>
      <c r="K201" s="236" t="s">
        <v>155</v>
      </c>
      <c r="L201" s="73"/>
      <c r="M201" s="241" t="s">
        <v>21</v>
      </c>
      <c r="N201" s="242" t="s">
        <v>41</v>
      </c>
      <c r="O201" s="48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AR201" s="25" t="s">
        <v>156</v>
      </c>
      <c r="AT201" s="25" t="s">
        <v>151</v>
      </c>
      <c r="AU201" s="25" t="s">
        <v>80</v>
      </c>
      <c r="AY201" s="25" t="s">
        <v>148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25" t="s">
        <v>78</v>
      </c>
      <c r="BK201" s="245">
        <f>ROUND(I201*H201,2)</f>
        <v>0</v>
      </c>
      <c r="BL201" s="25" t="s">
        <v>156</v>
      </c>
      <c r="BM201" s="25" t="s">
        <v>341</v>
      </c>
    </row>
    <row r="202" s="1" customFormat="1" ht="25.5" customHeight="1">
      <c r="B202" s="47"/>
      <c r="C202" s="234" t="s">
        <v>342</v>
      </c>
      <c r="D202" s="234" t="s">
        <v>151</v>
      </c>
      <c r="E202" s="235" t="s">
        <v>343</v>
      </c>
      <c r="F202" s="236" t="s">
        <v>344</v>
      </c>
      <c r="G202" s="237" t="s">
        <v>154</v>
      </c>
      <c r="H202" s="238">
        <v>355.39299999999997</v>
      </c>
      <c r="I202" s="239"/>
      <c r="J202" s="240">
        <f>ROUND(I202*H202,2)</f>
        <v>0</v>
      </c>
      <c r="K202" s="236" t="s">
        <v>155</v>
      </c>
      <c r="L202" s="73"/>
      <c r="M202" s="241" t="s">
        <v>21</v>
      </c>
      <c r="N202" s="242" t="s">
        <v>41</v>
      </c>
      <c r="O202" s="48"/>
      <c r="P202" s="243">
        <f>O202*H202</f>
        <v>0</v>
      </c>
      <c r="Q202" s="243">
        <v>0</v>
      </c>
      <c r="R202" s="243">
        <f>Q202*H202</f>
        <v>0</v>
      </c>
      <c r="S202" s="243">
        <v>0.068000000000000005</v>
      </c>
      <c r="T202" s="244">
        <f>S202*H202</f>
        <v>24.166723999999999</v>
      </c>
      <c r="AR202" s="25" t="s">
        <v>156</v>
      </c>
      <c r="AT202" s="25" t="s">
        <v>151</v>
      </c>
      <c r="AU202" s="25" t="s">
        <v>80</v>
      </c>
      <c r="AY202" s="25" t="s">
        <v>148</v>
      </c>
      <c r="BE202" s="245">
        <f>IF(N202="základní",J202,0)</f>
        <v>0</v>
      </c>
      <c r="BF202" s="245">
        <f>IF(N202="snížená",J202,0)</f>
        <v>0</v>
      </c>
      <c r="BG202" s="245">
        <f>IF(N202="zákl. přenesená",J202,0)</f>
        <v>0</v>
      </c>
      <c r="BH202" s="245">
        <f>IF(N202="sníž. přenesená",J202,0)</f>
        <v>0</v>
      </c>
      <c r="BI202" s="245">
        <f>IF(N202="nulová",J202,0)</f>
        <v>0</v>
      </c>
      <c r="BJ202" s="25" t="s">
        <v>78</v>
      </c>
      <c r="BK202" s="245">
        <f>ROUND(I202*H202,2)</f>
        <v>0</v>
      </c>
      <c r="BL202" s="25" t="s">
        <v>156</v>
      </c>
      <c r="BM202" s="25" t="s">
        <v>345</v>
      </c>
    </row>
    <row r="203" s="13" customFormat="1">
      <c r="B203" s="258"/>
      <c r="C203" s="259"/>
      <c r="D203" s="248" t="s">
        <v>158</v>
      </c>
      <c r="E203" s="260" t="s">
        <v>21</v>
      </c>
      <c r="F203" s="261" t="s">
        <v>346</v>
      </c>
      <c r="G203" s="259"/>
      <c r="H203" s="260" t="s">
        <v>21</v>
      </c>
      <c r="I203" s="262"/>
      <c r="J203" s="259"/>
      <c r="K203" s="259"/>
      <c r="L203" s="263"/>
      <c r="M203" s="264"/>
      <c r="N203" s="265"/>
      <c r="O203" s="265"/>
      <c r="P203" s="265"/>
      <c r="Q203" s="265"/>
      <c r="R203" s="265"/>
      <c r="S203" s="265"/>
      <c r="T203" s="266"/>
      <c r="AT203" s="267" t="s">
        <v>158</v>
      </c>
      <c r="AU203" s="267" t="s">
        <v>80</v>
      </c>
      <c r="AV203" s="13" t="s">
        <v>78</v>
      </c>
      <c r="AW203" s="13" t="s">
        <v>34</v>
      </c>
      <c r="AX203" s="13" t="s">
        <v>70</v>
      </c>
      <c r="AY203" s="267" t="s">
        <v>148</v>
      </c>
    </row>
    <row r="204" s="12" customFormat="1">
      <c r="B204" s="246"/>
      <c r="C204" s="247"/>
      <c r="D204" s="248" t="s">
        <v>158</v>
      </c>
      <c r="E204" s="249" t="s">
        <v>21</v>
      </c>
      <c r="F204" s="250" t="s">
        <v>347</v>
      </c>
      <c r="G204" s="247"/>
      <c r="H204" s="251">
        <v>24.079999999999998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AT204" s="257" t="s">
        <v>158</v>
      </c>
      <c r="AU204" s="257" t="s">
        <v>80</v>
      </c>
      <c r="AV204" s="12" t="s">
        <v>80</v>
      </c>
      <c r="AW204" s="12" t="s">
        <v>34</v>
      </c>
      <c r="AX204" s="12" t="s">
        <v>70</v>
      </c>
      <c r="AY204" s="257" t="s">
        <v>148</v>
      </c>
    </row>
    <row r="205" s="12" customFormat="1">
      <c r="B205" s="246"/>
      <c r="C205" s="247"/>
      <c r="D205" s="248" t="s">
        <v>158</v>
      </c>
      <c r="E205" s="249" t="s">
        <v>21</v>
      </c>
      <c r="F205" s="250" t="s">
        <v>348</v>
      </c>
      <c r="G205" s="247"/>
      <c r="H205" s="251">
        <v>19.800000000000001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AT205" s="257" t="s">
        <v>158</v>
      </c>
      <c r="AU205" s="257" t="s">
        <v>80</v>
      </c>
      <c r="AV205" s="12" t="s">
        <v>80</v>
      </c>
      <c r="AW205" s="12" t="s">
        <v>34</v>
      </c>
      <c r="AX205" s="12" t="s">
        <v>70</v>
      </c>
      <c r="AY205" s="257" t="s">
        <v>148</v>
      </c>
    </row>
    <row r="206" s="12" customFormat="1">
      <c r="B206" s="246"/>
      <c r="C206" s="247"/>
      <c r="D206" s="248" t="s">
        <v>158</v>
      </c>
      <c r="E206" s="249" t="s">
        <v>21</v>
      </c>
      <c r="F206" s="250" t="s">
        <v>349</v>
      </c>
      <c r="G206" s="247"/>
      <c r="H206" s="251">
        <v>4.4800000000000004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AT206" s="257" t="s">
        <v>158</v>
      </c>
      <c r="AU206" s="257" t="s">
        <v>80</v>
      </c>
      <c r="AV206" s="12" t="s">
        <v>80</v>
      </c>
      <c r="AW206" s="12" t="s">
        <v>34</v>
      </c>
      <c r="AX206" s="12" t="s">
        <v>70</v>
      </c>
      <c r="AY206" s="257" t="s">
        <v>148</v>
      </c>
    </row>
    <row r="207" s="12" customFormat="1">
      <c r="B207" s="246"/>
      <c r="C207" s="247"/>
      <c r="D207" s="248" t="s">
        <v>158</v>
      </c>
      <c r="E207" s="249" t="s">
        <v>21</v>
      </c>
      <c r="F207" s="250" t="s">
        <v>350</v>
      </c>
      <c r="G207" s="247"/>
      <c r="H207" s="251">
        <v>18.800000000000001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158</v>
      </c>
      <c r="AU207" s="257" t="s">
        <v>80</v>
      </c>
      <c r="AV207" s="12" t="s">
        <v>80</v>
      </c>
      <c r="AW207" s="12" t="s">
        <v>34</v>
      </c>
      <c r="AX207" s="12" t="s">
        <v>70</v>
      </c>
      <c r="AY207" s="257" t="s">
        <v>148</v>
      </c>
    </row>
    <row r="208" s="12" customFormat="1">
      <c r="B208" s="246"/>
      <c r="C208" s="247"/>
      <c r="D208" s="248" t="s">
        <v>158</v>
      </c>
      <c r="E208" s="249" t="s">
        <v>21</v>
      </c>
      <c r="F208" s="250" t="s">
        <v>351</v>
      </c>
      <c r="G208" s="247"/>
      <c r="H208" s="251">
        <v>2.3999999999999999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158</v>
      </c>
      <c r="AU208" s="257" t="s">
        <v>80</v>
      </c>
      <c r="AV208" s="12" t="s">
        <v>80</v>
      </c>
      <c r="AW208" s="12" t="s">
        <v>34</v>
      </c>
      <c r="AX208" s="12" t="s">
        <v>70</v>
      </c>
      <c r="AY208" s="257" t="s">
        <v>148</v>
      </c>
    </row>
    <row r="209" s="12" customFormat="1">
      <c r="B209" s="246"/>
      <c r="C209" s="247"/>
      <c r="D209" s="248" t="s">
        <v>158</v>
      </c>
      <c r="E209" s="249" t="s">
        <v>21</v>
      </c>
      <c r="F209" s="250" t="s">
        <v>352</v>
      </c>
      <c r="G209" s="247"/>
      <c r="H209" s="251">
        <v>12.42</v>
      </c>
      <c r="I209" s="252"/>
      <c r="J209" s="247"/>
      <c r="K209" s="247"/>
      <c r="L209" s="253"/>
      <c r="M209" s="254"/>
      <c r="N209" s="255"/>
      <c r="O209" s="255"/>
      <c r="P209" s="255"/>
      <c r="Q209" s="255"/>
      <c r="R209" s="255"/>
      <c r="S209" s="255"/>
      <c r="T209" s="256"/>
      <c r="AT209" s="257" t="s">
        <v>158</v>
      </c>
      <c r="AU209" s="257" t="s">
        <v>80</v>
      </c>
      <c r="AV209" s="12" t="s">
        <v>80</v>
      </c>
      <c r="AW209" s="12" t="s">
        <v>34</v>
      </c>
      <c r="AX209" s="12" t="s">
        <v>70</v>
      </c>
      <c r="AY209" s="257" t="s">
        <v>148</v>
      </c>
    </row>
    <row r="210" s="12" customFormat="1">
      <c r="B210" s="246"/>
      <c r="C210" s="247"/>
      <c r="D210" s="248" t="s">
        <v>158</v>
      </c>
      <c r="E210" s="249" t="s">
        <v>21</v>
      </c>
      <c r="F210" s="250" t="s">
        <v>353</v>
      </c>
      <c r="G210" s="247"/>
      <c r="H210" s="251">
        <v>18.84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158</v>
      </c>
      <c r="AU210" s="257" t="s">
        <v>80</v>
      </c>
      <c r="AV210" s="12" t="s">
        <v>80</v>
      </c>
      <c r="AW210" s="12" t="s">
        <v>34</v>
      </c>
      <c r="AX210" s="12" t="s">
        <v>70</v>
      </c>
      <c r="AY210" s="257" t="s">
        <v>148</v>
      </c>
    </row>
    <row r="211" s="13" customFormat="1">
      <c r="B211" s="258"/>
      <c r="C211" s="259"/>
      <c r="D211" s="248" t="s">
        <v>158</v>
      </c>
      <c r="E211" s="260" t="s">
        <v>21</v>
      </c>
      <c r="F211" s="261" t="s">
        <v>354</v>
      </c>
      <c r="G211" s="259"/>
      <c r="H211" s="260" t="s">
        <v>21</v>
      </c>
      <c r="I211" s="262"/>
      <c r="J211" s="259"/>
      <c r="K211" s="259"/>
      <c r="L211" s="263"/>
      <c r="M211" s="264"/>
      <c r="N211" s="265"/>
      <c r="O211" s="265"/>
      <c r="P211" s="265"/>
      <c r="Q211" s="265"/>
      <c r="R211" s="265"/>
      <c r="S211" s="265"/>
      <c r="T211" s="266"/>
      <c r="AT211" s="267" t="s">
        <v>158</v>
      </c>
      <c r="AU211" s="267" t="s">
        <v>80</v>
      </c>
      <c r="AV211" s="13" t="s">
        <v>78</v>
      </c>
      <c r="AW211" s="13" t="s">
        <v>34</v>
      </c>
      <c r="AX211" s="13" t="s">
        <v>70</v>
      </c>
      <c r="AY211" s="267" t="s">
        <v>148</v>
      </c>
    </row>
    <row r="212" s="12" customFormat="1">
      <c r="B212" s="246"/>
      <c r="C212" s="247"/>
      <c r="D212" s="248" t="s">
        <v>158</v>
      </c>
      <c r="E212" s="249" t="s">
        <v>21</v>
      </c>
      <c r="F212" s="250" t="s">
        <v>355</v>
      </c>
      <c r="G212" s="247"/>
      <c r="H212" s="251">
        <v>-3.1520000000000001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158</v>
      </c>
      <c r="AU212" s="257" t="s">
        <v>80</v>
      </c>
      <c r="AV212" s="12" t="s">
        <v>80</v>
      </c>
      <c r="AW212" s="12" t="s">
        <v>34</v>
      </c>
      <c r="AX212" s="12" t="s">
        <v>70</v>
      </c>
      <c r="AY212" s="257" t="s">
        <v>148</v>
      </c>
    </row>
    <row r="213" s="12" customFormat="1">
      <c r="B213" s="246"/>
      <c r="C213" s="247"/>
      <c r="D213" s="248" t="s">
        <v>158</v>
      </c>
      <c r="E213" s="249" t="s">
        <v>21</v>
      </c>
      <c r="F213" s="250" t="s">
        <v>356</v>
      </c>
      <c r="G213" s="247"/>
      <c r="H213" s="251">
        <v>-8.2739999999999991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158</v>
      </c>
      <c r="AU213" s="257" t="s">
        <v>80</v>
      </c>
      <c r="AV213" s="12" t="s">
        <v>80</v>
      </c>
      <c r="AW213" s="12" t="s">
        <v>34</v>
      </c>
      <c r="AX213" s="12" t="s">
        <v>70</v>
      </c>
      <c r="AY213" s="257" t="s">
        <v>148</v>
      </c>
    </row>
    <row r="214" s="12" customFormat="1">
      <c r="B214" s="246"/>
      <c r="C214" s="247"/>
      <c r="D214" s="248" t="s">
        <v>158</v>
      </c>
      <c r="E214" s="249" t="s">
        <v>21</v>
      </c>
      <c r="F214" s="250" t="s">
        <v>357</v>
      </c>
      <c r="G214" s="247"/>
      <c r="H214" s="251">
        <v>-2.3999999999999999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158</v>
      </c>
      <c r="AU214" s="257" t="s">
        <v>80</v>
      </c>
      <c r="AV214" s="12" t="s">
        <v>80</v>
      </c>
      <c r="AW214" s="12" t="s">
        <v>34</v>
      </c>
      <c r="AX214" s="12" t="s">
        <v>70</v>
      </c>
      <c r="AY214" s="257" t="s">
        <v>148</v>
      </c>
    </row>
    <row r="215" s="13" customFormat="1">
      <c r="B215" s="258"/>
      <c r="C215" s="259"/>
      <c r="D215" s="248" t="s">
        <v>158</v>
      </c>
      <c r="E215" s="260" t="s">
        <v>21</v>
      </c>
      <c r="F215" s="261" t="s">
        <v>358</v>
      </c>
      <c r="G215" s="259"/>
      <c r="H215" s="260" t="s">
        <v>21</v>
      </c>
      <c r="I215" s="262"/>
      <c r="J215" s="259"/>
      <c r="K215" s="259"/>
      <c r="L215" s="263"/>
      <c r="M215" s="264"/>
      <c r="N215" s="265"/>
      <c r="O215" s="265"/>
      <c r="P215" s="265"/>
      <c r="Q215" s="265"/>
      <c r="R215" s="265"/>
      <c r="S215" s="265"/>
      <c r="T215" s="266"/>
      <c r="AT215" s="267" t="s">
        <v>158</v>
      </c>
      <c r="AU215" s="267" t="s">
        <v>80</v>
      </c>
      <c r="AV215" s="13" t="s">
        <v>78</v>
      </c>
      <c r="AW215" s="13" t="s">
        <v>34</v>
      </c>
      <c r="AX215" s="13" t="s">
        <v>70</v>
      </c>
      <c r="AY215" s="267" t="s">
        <v>148</v>
      </c>
    </row>
    <row r="216" s="12" customFormat="1">
      <c r="B216" s="246"/>
      <c r="C216" s="247"/>
      <c r="D216" s="248" t="s">
        <v>158</v>
      </c>
      <c r="E216" s="249" t="s">
        <v>21</v>
      </c>
      <c r="F216" s="250" t="s">
        <v>359</v>
      </c>
      <c r="G216" s="247"/>
      <c r="H216" s="251">
        <v>9.4499999999999993</v>
      </c>
      <c r="I216" s="252"/>
      <c r="J216" s="247"/>
      <c r="K216" s="247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158</v>
      </c>
      <c r="AU216" s="257" t="s">
        <v>80</v>
      </c>
      <c r="AV216" s="12" t="s">
        <v>80</v>
      </c>
      <c r="AW216" s="12" t="s">
        <v>34</v>
      </c>
      <c r="AX216" s="12" t="s">
        <v>70</v>
      </c>
      <c r="AY216" s="257" t="s">
        <v>148</v>
      </c>
    </row>
    <row r="217" s="12" customFormat="1">
      <c r="B217" s="246"/>
      <c r="C217" s="247"/>
      <c r="D217" s="248" t="s">
        <v>158</v>
      </c>
      <c r="E217" s="249" t="s">
        <v>21</v>
      </c>
      <c r="F217" s="250" t="s">
        <v>360</v>
      </c>
      <c r="G217" s="247"/>
      <c r="H217" s="251">
        <v>1.2150000000000001</v>
      </c>
      <c r="I217" s="252"/>
      <c r="J217" s="247"/>
      <c r="K217" s="247"/>
      <c r="L217" s="253"/>
      <c r="M217" s="254"/>
      <c r="N217" s="255"/>
      <c r="O217" s="255"/>
      <c r="P217" s="255"/>
      <c r="Q217" s="255"/>
      <c r="R217" s="255"/>
      <c r="S217" s="255"/>
      <c r="T217" s="256"/>
      <c r="AT217" s="257" t="s">
        <v>158</v>
      </c>
      <c r="AU217" s="257" t="s">
        <v>80</v>
      </c>
      <c r="AV217" s="12" t="s">
        <v>80</v>
      </c>
      <c r="AW217" s="12" t="s">
        <v>34</v>
      </c>
      <c r="AX217" s="12" t="s">
        <v>70</v>
      </c>
      <c r="AY217" s="257" t="s">
        <v>148</v>
      </c>
    </row>
    <row r="218" s="15" customFormat="1">
      <c r="B218" s="289"/>
      <c r="C218" s="290"/>
      <c r="D218" s="248" t="s">
        <v>158</v>
      </c>
      <c r="E218" s="291" t="s">
        <v>21</v>
      </c>
      <c r="F218" s="292" t="s">
        <v>361</v>
      </c>
      <c r="G218" s="290"/>
      <c r="H218" s="293">
        <v>97.659000000000006</v>
      </c>
      <c r="I218" s="294"/>
      <c r="J218" s="290"/>
      <c r="K218" s="290"/>
      <c r="L218" s="295"/>
      <c r="M218" s="296"/>
      <c r="N218" s="297"/>
      <c r="O218" s="297"/>
      <c r="P218" s="297"/>
      <c r="Q218" s="297"/>
      <c r="R218" s="297"/>
      <c r="S218" s="297"/>
      <c r="T218" s="298"/>
      <c r="AT218" s="299" t="s">
        <v>158</v>
      </c>
      <c r="AU218" s="299" t="s">
        <v>80</v>
      </c>
      <c r="AV218" s="15" t="s">
        <v>149</v>
      </c>
      <c r="AW218" s="15" t="s">
        <v>34</v>
      </c>
      <c r="AX218" s="15" t="s">
        <v>70</v>
      </c>
      <c r="AY218" s="299" t="s">
        <v>148</v>
      </c>
    </row>
    <row r="219" s="13" customFormat="1">
      <c r="B219" s="258"/>
      <c r="C219" s="259"/>
      <c r="D219" s="248" t="s">
        <v>158</v>
      </c>
      <c r="E219" s="260" t="s">
        <v>21</v>
      </c>
      <c r="F219" s="261" t="s">
        <v>362</v>
      </c>
      <c r="G219" s="259"/>
      <c r="H219" s="260" t="s">
        <v>21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AT219" s="267" t="s">
        <v>158</v>
      </c>
      <c r="AU219" s="267" t="s">
        <v>80</v>
      </c>
      <c r="AV219" s="13" t="s">
        <v>78</v>
      </c>
      <c r="AW219" s="13" t="s">
        <v>34</v>
      </c>
      <c r="AX219" s="13" t="s">
        <v>70</v>
      </c>
      <c r="AY219" s="267" t="s">
        <v>148</v>
      </c>
    </row>
    <row r="220" s="12" customFormat="1">
      <c r="B220" s="246"/>
      <c r="C220" s="247"/>
      <c r="D220" s="248" t="s">
        <v>158</v>
      </c>
      <c r="E220" s="249" t="s">
        <v>21</v>
      </c>
      <c r="F220" s="250" t="s">
        <v>363</v>
      </c>
      <c r="G220" s="247"/>
      <c r="H220" s="251">
        <v>16.719999999999999</v>
      </c>
      <c r="I220" s="252"/>
      <c r="J220" s="247"/>
      <c r="K220" s="247"/>
      <c r="L220" s="253"/>
      <c r="M220" s="254"/>
      <c r="N220" s="255"/>
      <c r="O220" s="255"/>
      <c r="P220" s="255"/>
      <c r="Q220" s="255"/>
      <c r="R220" s="255"/>
      <c r="S220" s="255"/>
      <c r="T220" s="256"/>
      <c r="AT220" s="257" t="s">
        <v>158</v>
      </c>
      <c r="AU220" s="257" t="s">
        <v>80</v>
      </c>
      <c r="AV220" s="12" t="s">
        <v>80</v>
      </c>
      <c r="AW220" s="12" t="s">
        <v>34</v>
      </c>
      <c r="AX220" s="12" t="s">
        <v>70</v>
      </c>
      <c r="AY220" s="257" t="s">
        <v>148</v>
      </c>
    </row>
    <row r="221" s="13" customFormat="1">
      <c r="B221" s="258"/>
      <c r="C221" s="259"/>
      <c r="D221" s="248" t="s">
        <v>158</v>
      </c>
      <c r="E221" s="260" t="s">
        <v>21</v>
      </c>
      <c r="F221" s="261" t="s">
        <v>364</v>
      </c>
      <c r="G221" s="259"/>
      <c r="H221" s="260" t="s">
        <v>21</v>
      </c>
      <c r="I221" s="262"/>
      <c r="J221" s="259"/>
      <c r="K221" s="259"/>
      <c r="L221" s="263"/>
      <c r="M221" s="264"/>
      <c r="N221" s="265"/>
      <c r="O221" s="265"/>
      <c r="P221" s="265"/>
      <c r="Q221" s="265"/>
      <c r="R221" s="265"/>
      <c r="S221" s="265"/>
      <c r="T221" s="266"/>
      <c r="AT221" s="267" t="s">
        <v>158</v>
      </c>
      <c r="AU221" s="267" t="s">
        <v>80</v>
      </c>
      <c r="AV221" s="13" t="s">
        <v>78</v>
      </c>
      <c r="AW221" s="13" t="s">
        <v>34</v>
      </c>
      <c r="AX221" s="13" t="s">
        <v>70</v>
      </c>
      <c r="AY221" s="267" t="s">
        <v>148</v>
      </c>
    </row>
    <row r="222" s="12" customFormat="1">
      <c r="B222" s="246"/>
      <c r="C222" s="247"/>
      <c r="D222" s="248" t="s">
        <v>158</v>
      </c>
      <c r="E222" s="249" t="s">
        <v>21</v>
      </c>
      <c r="F222" s="250" t="s">
        <v>365</v>
      </c>
      <c r="G222" s="247"/>
      <c r="H222" s="251">
        <v>13.92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AT222" s="257" t="s">
        <v>158</v>
      </c>
      <c r="AU222" s="257" t="s">
        <v>80</v>
      </c>
      <c r="AV222" s="12" t="s">
        <v>80</v>
      </c>
      <c r="AW222" s="12" t="s">
        <v>34</v>
      </c>
      <c r="AX222" s="12" t="s">
        <v>70</v>
      </c>
      <c r="AY222" s="257" t="s">
        <v>148</v>
      </c>
    </row>
    <row r="223" s="12" customFormat="1">
      <c r="B223" s="246"/>
      <c r="C223" s="247"/>
      <c r="D223" s="248" t="s">
        <v>158</v>
      </c>
      <c r="E223" s="249" t="s">
        <v>21</v>
      </c>
      <c r="F223" s="250" t="s">
        <v>366</v>
      </c>
      <c r="G223" s="247"/>
      <c r="H223" s="251">
        <v>2.8959999999999999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AT223" s="257" t="s">
        <v>158</v>
      </c>
      <c r="AU223" s="257" t="s">
        <v>80</v>
      </c>
      <c r="AV223" s="12" t="s">
        <v>80</v>
      </c>
      <c r="AW223" s="12" t="s">
        <v>34</v>
      </c>
      <c r="AX223" s="12" t="s">
        <v>70</v>
      </c>
      <c r="AY223" s="257" t="s">
        <v>148</v>
      </c>
    </row>
    <row r="224" s="12" customFormat="1">
      <c r="B224" s="246"/>
      <c r="C224" s="247"/>
      <c r="D224" s="248" t="s">
        <v>158</v>
      </c>
      <c r="E224" s="249" t="s">
        <v>21</v>
      </c>
      <c r="F224" s="250" t="s">
        <v>367</v>
      </c>
      <c r="G224" s="247"/>
      <c r="H224" s="251">
        <v>11.32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AT224" s="257" t="s">
        <v>158</v>
      </c>
      <c r="AU224" s="257" t="s">
        <v>80</v>
      </c>
      <c r="AV224" s="12" t="s">
        <v>80</v>
      </c>
      <c r="AW224" s="12" t="s">
        <v>34</v>
      </c>
      <c r="AX224" s="12" t="s">
        <v>70</v>
      </c>
      <c r="AY224" s="257" t="s">
        <v>148</v>
      </c>
    </row>
    <row r="225" s="12" customFormat="1">
      <c r="B225" s="246"/>
      <c r="C225" s="247"/>
      <c r="D225" s="248" t="s">
        <v>158</v>
      </c>
      <c r="E225" s="249" t="s">
        <v>21</v>
      </c>
      <c r="F225" s="250" t="s">
        <v>368</v>
      </c>
      <c r="G225" s="247"/>
      <c r="H225" s="251">
        <v>11.140000000000001</v>
      </c>
      <c r="I225" s="252"/>
      <c r="J225" s="247"/>
      <c r="K225" s="247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158</v>
      </c>
      <c r="AU225" s="257" t="s">
        <v>80</v>
      </c>
      <c r="AV225" s="12" t="s">
        <v>80</v>
      </c>
      <c r="AW225" s="12" t="s">
        <v>34</v>
      </c>
      <c r="AX225" s="12" t="s">
        <v>70</v>
      </c>
      <c r="AY225" s="257" t="s">
        <v>148</v>
      </c>
    </row>
    <row r="226" s="12" customFormat="1">
      <c r="B226" s="246"/>
      <c r="C226" s="247"/>
      <c r="D226" s="248" t="s">
        <v>158</v>
      </c>
      <c r="E226" s="249" t="s">
        <v>21</v>
      </c>
      <c r="F226" s="250" t="s">
        <v>369</v>
      </c>
      <c r="G226" s="247"/>
      <c r="H226" s="251">
        <v>11.76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158</v>
      </c>
      <c r="AU226" s="257" t="s">
        <v>80</v>
      </c>
      <c r="AV226" s="12" t="s">
        <v>80</v>
      </c>
      <c r="AW226" s="12" t="s">
        <v>34</v>
      </c>
      <c r="AX226" s="12" t="s">
        <v>70</v>
      </c>
      <c r="AY226" s="257" t="s">
        <v>148</v>
      </c>
    </row>
    <row r="227" s="13" customFormat="1">
      <c r="B227" s="258"/>
      <c r="C227" s="259"/>
      <c r="D227" s="248" t="s">
        <v>158</v>
      </c>
      <c r="E227" s="260" t="s">
        <v>21</v>
      </c>
      <c r="F227" s="261" t="s">
        <v>354</v>
      </c>
      <c r="G227" s="259"/>
      <c r="H227" s="260" t="s">
        <v>21</v>
      </c>
      <c r="I227" s="262"/>
      <c r="J227" s="259"/>
      <c r="K227" s="259"/>
      <c r="L227" s="263"/>
      <c r="M227" s="264"/>
      <c r="N227" s="265"/>
      <c r="O227" s="265"/>
      <c r="P227" s="265"/>
      <c r="Q227" s="265"/>
      <c r="R227" s="265"/>
      <c r="S227" s="265"/>
      <c r="T227" s="266"/>
      <c r="AT227" s="267" t="s">
        <v>158</v>
      </c>
      <c r="AU227" s="267" t="s">
        <v>80</v>
      </c>
      <c r="AV227" s="13" t="s">
        <v>78</v>
      </c>
      <c r="AW227" s="13" t="s">
        <v>34</v>
      </c>
      <c r="AX227" s="13" t="s">
        <v>70</v>
      </c>
      <c r="AY227" s="267" t="s">
        <v>148</v>
      </c>
    </row>
    <row r="228" s="12" customFormat="1">
      <c r="B228" s="246"/>
      <c r="C228" s="247"/>
      <c r="D228" s="248" t="s">
        <v>158</v>
      </c>
      <c r="E228" s="249" t="s">
        <v>21</v>
      </c>
      <c r="F228" s="250" t="s">
        <v>355</v>
      </c>
      <c r="G228" s="247"/>
      <c r="H228" s="251">
        <v>-3.1520000000000001</v>
      </c>
      <c r="I228" s="252"/>
      <c r="J228" s="247"/>
      <c r="K228" s="247"/>
      <c r="L228" s="253"/>
      <c r="M228" s="254"/>
      <c r="N228" s="255"/>
      <c r="O228" s="255"/>
      <c r="P228" s="255"/>
      <c r="Q228" s="255"/>
      <c r="R228" s="255"/>
      <c r="S228" s="255"/>
      <c r="T228" s="256"/>
      <c r="AT228" s="257" t="s">
        <v>158</v>
      </c>
      <c r="AU228" s="257" t="s">
        <v>80</v>
      </c>
      <c r="AV228" s="12" t="s">
        <v>80</v>
      </c>
      <c r="AW228" s="12" t="s">
        <v>34</v>
      </c>
      <c r="AX228" s="12" t="s">
        <v>70</v>
      </c>
      <c r="AY228" s="257" t="s">
        <v>148</v>
      </c>
    </row>
    <row r="229" s="12" customFormat="1">
      <c r="B229" s="246"/>
      <c r="C229" s="247"/>
      <c r="D229" s="248" t="s">
        <v>158</v>
      </c>
      <c r="E229" s="249" t="s">
        <v>21</v>
      </c>
      <c r="F229" s="250" t="s">
        <v>370</v>
      </c>
      <c r="G229" s="247"/>
      <c r="H229" s="251">
        <v>-3.5459999999999998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158</v>
      </c>
      <c r="AU229" s="257" t="s">
        <v>80</v>
      </c>
      <c r="AV229" s="12" t="s">
        <v>80</v>
      </c>
      <c r="AW229" s="12" t="s">
        <v>34</v>
      </c>
      <c r="AX229" s="12" t="s">
        <v>70</v>
      </c>
      <c r="AY229" s="257" t="s">
        <v>148</v>
      </c>
    </row>
    <row r="230" s="15" customFormat="1">
      <c r="B230" s="289"/>
      <c r="C230" s="290"/>
      <c r="D230" s="248" t="s">
        <v>158</v>
      </c>
      <c r="E230" s="291" t="s">
        <v>21</v>
      </c>
      <c r="F230" s="292" t="s">
        <v>371</v>
      </c>
      <c r="G230" s="290"/>
      <c r="H230" s="293">
        <v>61.058</v>
      </c>
      <c r="I230" s="294"/>
      <c r="J230" s="290"/>
      <c r="K230" s="290"/>
      <c r="L230" s="295"/>
      <c r="M230" s="296"/>
      <c r="N230" s="297"/>
      <c r="O230" s="297"/>
      <c r="P230" s="297"/>
      <c r="Q230" s="297"/>
      <c r="R230" s="297"/>
      <c r="S230" s="297"/>
      <c r="T230" s="298"/>
      <c r="AT230" s="299" t="s">
        <v>158</v>
      </c>
      <c r="AU230" s="299" t="s">
        <v>80</v>
      </c>
      <c r="AV230" s="15" t="s">
        <v>149</v>
      </c>
      <c r="AW230" s="15" t="s">
        <v>34</v>
      </c>
      <c r="AX230" s="15" t="s">
        <v>70</v>
      </c>
      <c r="AY230" s="299" t="s">
        <v>148</v>
      </c>
    </row>
    <row r="231" s="13" customFormat="1">
      <c r="B231" s="258"/>
      <c r="C231" s="259"/>
      <c r="D231" s="248" t="s">
        <v>158</v>
      </c>
      <c r="E231" s="260" t="s">
        <v>21</v>
      </c>
      <c r="F231" s="261" t="s">
        <v>372</v>
      </c>
      <c r="G231" s="259"/>
      <c r="H231" s="260" t="s">
        <v>21</v>
      </c>
      <c r="I231" s="262"/>
      <c r="J231" s="259"/>
      <c r="K231" s="259"/>
      <c r="L231" s="263"/>
      <c r="M231" s="264"/>
      <c r="N231" s="265"/>
      <c r="O231" s="265"/>
      <c r="P231" s="265"/>
      <c r="Q231" s="265"/>
      <c r="R231" s="265"/>
      <c r="S231" s="265"/>
      <c r="T231" s="266"/>
      <c r="AT231" s="267" t="s">
        <v>158</v>
      </c>
      <c r="AU231" s="267" t="s">
        <v>80</v>
      </c>
      <c r="AV231" s="13" t="s">
        <v>78</v>
      </c>
      <c r="AW231" s="13" t="s">
        <v>34</v>
      </c>
      <c r="AX231" s="13" t="s">
        <v>70</v>
      </c>
      <c r="AY231" s="267" t="s">
        <v>148</v>
      </c>
    </row>
    <row r="232" s="12" customFormat="1">
      <c r="B232" s="246"/>
      <c r="C232" s="247"/>
      <c r="D232" s="248" t="s">
        <v>158</v>
      </c>
      <c r="E232" s="249" t="s">
        <v>21</v>
      </c>
      <c r="F232" s="250" t="s">
        <v>373</v>
      </c>
      <c r="G232" s="247"/>
      <c r="H232" s="251">
        <v>36.479999999999997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158</v>
      </c>
      <c r="AU232" s="257" t="s">
        <v>80</v>
      </c>
      <c r="AV232" s="12" t="s">
        <v>80</v>
      </c>
      <c r="AW232" s="12" t="s">
        <v>34</v>
      </c>
      <c r="AX232" s="12" t="s">
        <v>70</v>
      </c>
      <c r="AY232" s="257" t="s">
        <v>148</v>
      </c>
    </row>
    <row r="233" s="12" customFormat="1">
      <c r="B233" s="246"/>
      <c r="C233" s="247"/>
      <c r="D233" s="248" t="s">
        <v>158</v>
      </c>
      <c r="E233" s="249" t="s">
        <v>21</v>
      </c>
      <c r="F233" s="250" t="s">
        <v>374</v>
      </c>
      <c r="G233" s="247"/>
      <c r="H233" s="251">
        <v>-1.6000000000000001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158</v>
      </c>
      <c r="AU233" s="257" t="s">
        <v>80</v>
      </c>
      <c r="AV233" s="12" t="s">
        <v>80</v>
      </c>
      <c r="AW233" s="12" t="s">
        <v>34</v>
      </c>
      <c r="AX233" s="12" t="s">
        <v>70</v>
      </c>
      <c r="AY233" s="257" t="s">
        <v>148</v>
      </c>
    </row>
    <row r="234" s="13" customFormat="1">
      <c r="B234" s="258"/>
      <c r="C234" s="259"/>
      <c r="D234" s="248" t="s">
        <v>158</v>
      </c>
      <c r="E234" s="260" t="s">
        <v>21</v>
      </c>
      <c r="F234" s="261" t="s">
        <v>375</v>
      </c>
      <c r="G234" s="259"/>
      <c r="H234" s="260" t="s">
        <v>21</v>
      </c>
      <c r="I234" s="262"/>
      <c r="J234" s="259"/>
      <c r="K234" s="259"/>
      <c r="L234" s="263"/>
      <c r="M234" s="264"/>
      <c r="N234" s="265"/>
      <c r="O234" s="265"/>
      <c r="P234" s="265"/>
      <c r="Q234" s="265"/>
      <c r="R234" s="265"/>
      <c r="S234" s="265"/>
      <c r="T234" s="266"/>
      <c r="AT234" s="267" t="s">
        <v>158</v>
      </c>
      <c r="AU234" s="267" t="s">
        <v>80</v>
      </c>
      <c r="AV234" s="13" t="s">
        <v>78</v>
      </c>
      <c r="AW234" s="13" t="s">
        <v>34</v>
      </c>
      <c r="AX234" s="13" t="s">
        <v>70</v>
      </c>
      <c r="AY234" s="267" t="s">
        <v>148</v>
      </c>
    </row>
    <row r="235" s="12" customFormat="1">
      <c r="B235" s="246"/>
      <c r="C235" s="247"/>
      <c r="D235" s="248" t="s">
        <v>158</v>
      </c>
      <c r="E235" s="249" t="s">
        <v>21</v>
      </c>
      <c r="F235" s="250" t="s">
        <v>376</v>
      </c>
      <c r="G235" s="247"/>
      <c r="H235" s="251">
        <v>3.1200000000000001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158</v>
      </c>
      <c r="AU235" s="257" t="s">
        <v>80</v>
      </c>
      <c r="AV235" s="12" t="s">
        <v>80</v>
      </c>
      <c r="AW235" s="12" t="s">
        <v>34</v>
      </c>
      <c r="AX235" s="12" t="s">
        <v>70</v>
      </c>
      <c r="AY235" s="257" t="s">
        <v>148</v>
      </c>
    </row>
    <row r="236" s="12" customFormat="1">
      <c r="B236" s="246"/>
      <c r="C236" s="247"/>
      <c r="D236" s="248" t="s">
        <v>158</v>
      </c>
      <c r="E236" s="249" t="s">
        <v>21</v>
      </c>
      <c r="F236" s="250" t="s">
        <v>377</v>
      </c>
      <c r="G236" s="247"/>
      <c r="H236" s="251">
        <v>3.2000000000000002</v>
      </c>
      <c r="I236" s="252"/>
      <c r="J236" s="247"/>
      <c r="K236" s="247"/>
      <c r="L236" s="253"/>
      <c r="M236" s="254"/>
      <c r="N236" s="255"/>
      <c r="O236" s="255"/>
      <c r="P236" s="255"/>
      <c r="Q236" s="255"/>
      <c r="R236" s="255"/>
      <c r="S236" s="255"/>
      <c r="T236" s="256"/>
      <c r="AT236" s="257" t="s">
        <v>158</v>
      </c>
      <c r="AU236" s="257" t="s">
        <v>80</v>
      </c>
      <c r="AV236" s="12" t="s">
        <v>80</v>
      </c>
      <c r="AW236" s="12" t="s">
        <v>34</v>
      </c>
      <c r="AX236" s="12" t="s">
        <v>70</v>
      </c>
      <c r="AY236" s="257" t="s">
        <v>148</v>
      </c>
    </row>
    <row r="237" s="12" customFormat="1">
      <c r="B237" s="246"/>
      <c r="C237" s="247"/>
      <c r="D237" s="248" t="s">
        <v>158</v>
      </c>
      <c r="E237" s="249" t="s">
        <v>21</v>
      </c>
      <c r="F237" s="250" t="s">
        <v>378</v>
      </c>
      <c r="G237" s="247"/>
      <c r="H237" s="251">
        <v>3.6000000000000001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158</v>
      </c>
      <c r="AU237" s="257" t="s">
        <v>80</v>
      </c>
      <c r="AV237" s="12" t="s">
        <v>80</v>
      </c>
      <c r="AW237" s="12" t="s">
        <v>34</v>
      </c>
      <c r="AX237" s="12" t="s">
        <v>70</v>
      </c>
      <c r="AY237" s="257" t="s">
        <v>148</v>
      </c>
    </row>
    <row r="238" s="12" customFormat="1">
      <c r="B238" s="246"/>
      <c r="C238" s="247"/>
      <c r="D238" s="248" t="s">
        <v>158</v>
      </c>
      <c r="E238" s="249" t="s">
        <v>21</v>
      </c>
      <c r="F238" s="250" t="s">
        <v>379</v>
      </c>
      <c r="G238" s="247"/>
      <c r="H238" s="251">
        <v>2.7200000000000002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AT238" s="257" t="s">
        <v>158</v>
      </c>
      <c r="AU238" s="257" t="s">
        <v>80</v>
      </c>
      <c r="AV238" s="12" t="s">
        <v>80</v>
      </c>
      <c r="AW238" s="12" t="s">
        <v>34</v>
      </c>
      <c r="AX238" s="12" t="s">
        <v>70</v>
      </c>
      <c r="AY238" s="257" t="s">
        <v>148</v>
      </c>
    </row>
    <row r="239" s="12" customFormat="1">
      <c r="B239" s="246"/>
      <c r="C239" s="247"/>
      <c r="D239" s="248" t="s">
        <v>158</v>
      </c>
      <c r="E239" s="249" t="s">
        <v>21</v>
      </c>
      <c r="F239" s="250" t="s">
        <v>380</v>
      </c>
      <c r="G239" s="247"/>
      <c r="H239" s="251">
        <v>2.96</v>
      </c>
      <c r="I239" s="252"/>
      <c r="J239" s="247"/>
      <c r="K239" s="247"/>
      <c r="L239" s="253"/>
      <c r="M239" s="254"/>
      <c r="N239" s="255"/>
      <c r="O239" s="255"/>
      <c r="P239" s="255"/>
      <c r="Q239" s="255"/>
      <c r="R239" s="255"/>
      <c r="S239" s="255"/>
      <c r="T239" s="256"/>
      <c r="AT239" s="257" t="s">
        <v>158</v>
      </c>
      <c r="AU239" s="257" t="s">
        <v>80</v>
      </c>
      <c r="AV239" s="12" t="s">
        <v>80</v>
      </c>
      <c r="AW239" s="12" t="s">
        <v>34</v>
      </c>
      <c r="AX239" s="12" t="s">
        <v>70</v>
      </c>
      <c r="AY239" s="257" t="s">
        <v>148</v>
      </c>
    </row>
    <row r="240" s="12" customFormat="1">
      <c r="B240" s="246"/>
      <c r="C240" s="247"/>
      <c r="D240" s="248" t="s">
        <v>158</v>
      </c>
      <c r="E240" s="249" t="s">
        <v>21</v>
      </c>
      <c r="F240" s="250" t="s">
        <v>381</v>
      </c>
      <c r="G240" s="247"/>
      <c r="H240" s="251">
        <v>3.2000000000000002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AT240" s="257" t="s">
        <v>158</v>
      </c>
      <c r="AU240" s="257" t="s">
        <v>80</v>
      </c>
      <c r="AV240" s="12" t="s">
        <v>80</v>
      </c>
      <c r="AW240" s="12" t="s">
        <v>34</v>
      </c>
      <c r="AX240" s="12" t="s">
        <v>70</v>
      </c>
      <c r="AY240" s="257" t="s">
        <v>148</v>
      </c>
    </row>
    <row r="241" s="12" customFormat="1">
      <c r="B241" s="246"/>
      <c r="C241" s="247"/>
      <c r="D241" s="248" t="s">
        <v>158</v>
      </c>
      <c r="E241" s="249" t="s">
        <v>21</v>
      </c>
      <c r="F241" s="250" t="s">
        <v>382</v>
      </c>
      <c r="G241" s="247"/>
      <c r="H241" s="251">
        <v>3.1200000000000001</v>
      </c>
      <c r="I241" s="252"/>
      <c r="J241" s="247"/>
      <c r="K241" s="247"/>
      <c r="L241" s="253"/>
      <c r="M241" s="254"/>
      <c r="N241" s="255"/>
      <c r="O241" s="255"/>
      <c r="P241" s="255"/>
      <c r="Q241" s="255"/>
      <c r="R241" s="255"/>
      <c r="S241" s="255"/>
      <c r="T241" s="256"/>
      <c r="AT241" s="257" t="s">
        <v>158</v>
      </c>
      <c r="AU241" s="257" t="s">
        <v>80</v>
      </c>
      <c r="AV241" s="12" t="s">
        <v>80</v>
      </c>
      <c r="AW241" s="12" t="s">
        <v>34</v>
      </c>
      <c r="AX241" s="12" t="s">
        <v>70</v>
      </c>
      <c r="AY241" s="257" t="s">
        <v>148</v>
      </c>
    </row>
    <row r="242" s="13" customFormat="1">
      <c r="B242" s="258"/>
      <c r="C242" s="259"/>
      <c r="D242" s="248" t="s">
        <v>158</v>
      </c>
      <c r="E242" s="260" t="s">
        <v>21</v>
      </c>
      <c r="F242" s="261" t="s">
        <v>383</v>
      </c>
      <c r="G242" s="259"/>
      <c r="H242" s="260" t="s">
        <v>21</v>
      </c>
      <c r="I242" s="262"/>
      <c r="J242" s="259"/>
      <c r="K242" s="259"/>
      <c r="L242" s="263"/>
      <c r="M242" s="264"/>
      <c r="N242" s="265"/>
      <c r="O242" s="265"/>
      <c r="P242" s="265"/>
      <c r="Q242" s="265"/>
      <c r="R242" s="265"/>
      <c r="S242" s="265"/>
      <c r="T242" s="266"/>
      <c r="AT242" s="267" t="s">
        <v>158</v>
      </c>
      <c r="AU242" s="267" t="s">
        <v>80</v>
      </c>
      <c r="AV242" s="13" t="s">
        <v>78</v>
      </c>
      <c r="AW242" s="13" t="s">
        <v>34</v>
      </c>
      <c r="AX242" s="13" t="s">
        <v>70</v>
      </c>
      <c r="AY242" s="267" t="s">
        <v>148</v>
      </c>
    </row>
    <row r="243" s="12" customFormat="1">
      <c r="B243" s="246"/>
      <c r="C243" s="247"/>
      <c r="D243" s="248" t="s">
        <v>158</v>
      </c>
      <c r="E243" s="249" t="s">
        <v>21</v>
      </c>
      <c r="F243" s="250" t="s">
        <v>384</v>
      </c>
      <c r="G243" s="247"/>
      <c r="H243" s="251">
        <v>1.9199999999999999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158</v>
      </c>
      <c r="AU243" s="257" t="s">
        <v>80</v>
      </c>
      <c r="AV243" s="12" t="s">
        <v>80</v>
      </c>
      <c r="AW243" s="12" t="s">
        <v>34</v>
      </c>
      <c r="AX243" s="12" t="s">
        <v>70</v>
      </c>
      <c r="AY243" s="257" t="s">
        <v>148</v>
      </c>
    </row>
    <row r="244" s="12" customFormat="1">
      <c r="B244" s="246"/>
      <c r="C244" s="247"/>
      <c r="D244" s="248" t="s">
        <v>158</v>
      </c>
      <c r="E244" s="249" t="s">
        <v>21</v>
      </c>
      <c r="F244" s="250" t="s">
        <v>385</v>
      </c>
      <c r="G244" s="247"/>
      <c r="H244" s="251">
        <v>2.96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158</v>
      </c>
      <c r="AU244" s="257" t="s">
        <v>80</v>
      </c>
      <c r="AV244" s="12" t="s">
        <v>80</v>
      </c>
      <c r="AW244" s="12" t="s">
        <v>34</v>
      </c>
      <c r="AX244" s="12" t="s">
        <v>70</v>
      </c>
      <c r="AY244" s="257" t="s">
        <v>148</v>
      </c>
    </row>
    <row r="245" s="12" customFormat="1">
      <c r="B245" s="246"/>
      <c r="C245" s="247"/>
      <c r="D245" s="248" t="s">
        <v>158</v>
      </c>
      <c r="E245" s="249" t="s">
        <v>21</v>
      </c>
      <c r="F245" s="250" t="s">
        <v>386</v>
      </c>
      <c r="G245" s="247"/>
      <c r="H245" s="251">
        <v>2.7200000000000002</v>
      </c>
      <c r="I245" s="252"/>
      <c r="J245" s="247"/>
      <c r="K245" s="247"/>
      <c r="L245" s="253"/>
      <c r="M245" s="254"/>
      <c r="N245" s="255"/>
      <c r="O245" s="255"/>
      <c r="P245" s="255"/>
      <c r="Q245" s="255"/>
      <c r="R245" s="255"/>
      <c r="S245" s="255"/>
      <c r="T245" s="256"/>
      <c r="AT245" s="257" t="s">
        <v>158</v>
      </c>
      <c r="AU245" s="257" t="s">
        <v>80</v>
      </c>
      <c r="AV245" s="12" t="s">
        <v>80</v>
      </c>
      <c r="AW245" s="12" t="s">
        <v>34</v>
      </c>
      <c r="AX245" s="12" t="s">
        <v>70</v>
      </c>
      <c r="AY245" s="257" t="s">
        <v>148</v>
      </c>
    </row>
    <row r="246" s="12" customFormat="1">
      <c r="B246" s="246"/>
      <c r="C246" s="247"/>
      <c r="D246" s="248" t="s">
        <v>158</v>
      </c>
      <c r="E246" s="249" t="s">
        <v>21</v>
      </c>
      <c r="F246" s="250" t="s">
        <v>387</v>
      </c>
      <c r="G246" s="247"/>
      <c r="H246" s="251">
        <v>3.2799999999999998</v>
      </c>
      <c r="I246" s="252"/>
      <c r="J246" s="247"/>
      <c r="K246" s="247"/>
      <c r="L246" s="253"/>
      <c r="M246" s="254"/>
      <c r="N246" s="255"/>
      <c r="O246" s="255"/>
      <c r="P246" s="255"/>
      <c r="Q246" s="255"/>
      <c r="R246" s="255"/>
      <c r="S246" s="255"/>
      <c r="T246" s="256"/>
      <c r="AT246" s="257" t="s">
        <v>158</v>
      </c>
      <c r="AU246" s="257" t="s">
        <v>80</v>
      </c>
      <c r="AV246" s="12" t="s">
        <v>80</v>
      </c>
      <c r="AW246" s="12" t="s">
        <v>34</v>
      </c>
      <c r="AX246" s="12" t="s">
        <v>70</v>
      </c>
      <c r="AY246" s="257" t="s">
        <v>148</v>
      </c>
    </row>
    <row r="247" s="12" customFormat="1">
      <c r="B247" s="246"/>
      <c r="C247" s="247"/>
      <c r="D247" s="248" t="s">
        <v>158</v>
      </c>
      <c r="E247" s="249" t="s">
        <v>21</v>
      </c>
      <c r="F247" s="250" t="s">
        <v>388</v>
      </c>
      <c r="G247" s="247"/>
      <c r="H247" s="251">
        <v>4.1600000000000001</v>
      </c>
      <c r="I247" s="252"/>
      <c r="J247" s="247"/>
      <c r="K247" s="247"/>
      <c r="L247" s="253"/>
      <c r="M247" s="254"/>
      <c r="N247" s="255"/>
      <c r="O247" s="255"/>
      <c r="P247" s="255"/>
      <c r="Q247" s="255"/>
      <c r="R247" s="255"/>
      <c r="S247" s="255"/>
      <c r="T247" s="256"/>
      <c r="AT247" s="257" t="s">
        <v>158</v>
      </c>
      <c r="AU247" s="257" t="s">
        <v>80</v>
      </c>
      <c r="AV247" s="12" t="s">
        <v>80</v>
      </c>
      <c r="AW247" s="12" t="s">
        <v>34</v>
      </c>
      <c r="AX247" s="12" t="s">
        <v>70</v>
      </c>
      <c r="AY247" s="257" t="s">
        <v>148</v>
      </c>
    </row>
    <row r="248" s="15" customFormat="1">
      <c r="B248" s="289"/>
      <c r="C248" s="290"/>
      <c r="D248" s="248" t="s">
        <v>158</v>
      </c>
      <c r="E248" s="291" t="s">
        <v>21</v>
      </c>
      <c r="F248" s="292" t="s">
        <v>389</v>
      </c>
      <c r="G248" s="290"/>
      <c r="H248" s="293">
        <v>71.840000000000003</v>
      </c>
      <c r="I248" s="294"/>
      <c r="J248" s="290"/>
      <c r="K248" s="290"/>
      <c r="L248" s="295"/>
      <c r="M248" s="296"/>
      <c r="N248" s="297"/>
      <c r="O248" s="297"/>
      <c r="P248" s="297"/>
      <c r="Q248" s="297"/>
      <c r="R248" s="297"/>
      <c r="S248" s="297"/>
      <c r="T248" s="298"/>
      <c r="AT248" s="299" t="s">
        <v>158</v>
      </c>
      <c r="AU248" s="299" t="s">
        <v>80</v>
      </c>
      <c r="AV248" s="15" t="s">
        <v>149</v>
      </c>
      <c r="AW248" s="15" t="s">
        <v>34</v>
      </c>
      <c r="AX248" s="15" t="s">
        <v>70</v>
      </c>
      <c r="AY248" s="299" t="s">
        <v>148</v>
      </c>
    </row>
    <row r="249" s="13" customFormat="1">
      <c r="B249" s="258"/>
      <c r="C249" s="259"/>
      <c r="D249" s="248" t="s">
        <v>158</v>
      </c>
      <c r="E249" s="260" t="s">
        <v>21</v>
      </c>
      <c r="F249" s="261" t="s">
        <v>390</v>
      </c>
      <c r="G249" s="259"/>
      <c r="H249" s="260" t="s">
        <v>21</v>
      </c>
      <c r="I249" s="262"/>
      <c r="J249" s="259"/>
      <c r="K249" s="259"/>
      <c r="L249" s="263"/>
      <c r="M249" s="264"/>
      <c r="N249" s="265"/>
      <c r="O249" s="265"/>
      <c r="P249" s="265"/>
      <c r="Q249" s="265"/>
      <c r="R249" s="265"/>
      <c r="S249" s="265"/>
      <c r="T249" s="266"/>
      <c r="AT249" s="267" t="s">
        <v>158</v>
      </c>
      <c r="AU249" s="267" t="s">
        <v>80</v>
      </c>
      <c r="AV249" s="13" t="s">
        <v>78</v>
      </c>
      <c r="AW249" s="13" t="s">
        <v>34</v>
      </c>
      <c r="AX249" s="13" t="s">
        <v>70</v>
      </c>
      <c r="AY249" s="267" t="s">
        <v>148</v>
      </c>
    </row>
    <row r="250" s="12" customFormat="1">
      <c r="B250" s="246"/>
      <c r="C250" s="247"/>
      <c r="D250" s="248" t="s">
        <v>158</v>
      </c>
      <c r="E250" s="249" t="s">
        <v>21</v>
      </c>
      <c r="F250" s="250" t="s">
        <v>391</v>
      </c>
      <c r="G250" s="247"/>
      <c r="H250" s="251">
        <v>10.02</v>
      </c>
      <c r="I250" s="252"/>
      <c r="J250" s="247"/>
      <c r="K250" s="247"/>
      <c r="L250" s="253"/>
      <c r="M250" s="254"/>
      <c r="N250" s="255"/>
      <c r="O250" s="255"/>
      <c r="P250" s="255"/>
      <c r="Q250" s="255"/>
      <c r="R250" s="255"/>
      <c r="S250" s="255"/>
      <c r="T250" s="256"/>
      <c r="AT250" s="257" t="s">
        <v>158</v>
      </c>
      <c r="AU250" s="257" t="s">
        <v>80</v>
      </c>
      <c r="AV250" s="12" t="s">
        <v>80</v>
      </c>
      <c r="AW250" s="12" t="s">
        <v>34</v>
      </c>
      <c r="AX250" s="12" t="s">
        <v>70</v>
      </c>
      <c r="AY250" s="257" t="s">
        <v>148</v>
      </c>
    </row>
    <row r="251" s="12" customFormat="1">
      <c r="B251" s="246"/>
      <c r="C251" s="247"/>
      <c r="D251" s="248" t="s">
        <v>158</v>
      </c>
      <c r="E251" s="249" t="s">
        <v>21</v>
      </c>
      <c r="F251" s="250" t="s">
        <v>392</v>
      </c>
      <c r="G251" s="247"/>
      <c r="H251" s="251">
        <v>10.02</v>
      </c>
      <c r="I251" s="252"/>
      <c r="J251" s="247"/>
      <c r="K251" s="247"/>
      <c r="L251" s="253"/>
      <c r="M251" s="254"/>
      <c r="N251" s="255"/>
      <c r="O251" s="255"/>
      <c r="P251" s="255"/>
      <c r="Q251" s="255"/>
      <c r="R251" s="255"/>
      <c r="S251" s="255"/>
      <c r="T251" s="256"/>
      <c r="AT251" s="257" t="s">
        <v>158</v>
      </c>
      <c r="AU251" s="257" t="s">
        <v>80</v>
      </c>
      <c r="AV251" s="12" t="s">
        <v>80</v>
      </c>
      <c r="AW251" s="12" t="s">
        <v>34</v>
      </c>
      <c r="AX251" s="12" t="s">
        <v>70</v>
      </c>
      <c r="AY251" s="257" t="s">
        <v>148</v>
      </c>
    </row>
    <row r="252" s="12" customFormat="1">
      <c r="B252" s="246"/>
      <c r="C252" s="247"/>
      <c r="D252" s="248" t="s">
        <v>158</v>
      </c>
      <c r="E252" s="249" t="s">
        <v>21</v>
      </c>
      <c r="F252" s="250" t="s">
        <v>393</v>
      </c>
      <c r="G252" s="247"/>
      <c r="H252" s="251">
        <v>10.220000000000001</v>
      </c>
      <c r="I252" s="252"/>
      <c r="J252" s="247"/>
      <c r="K252" s="247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158</v>
      </c>
      <c r="AU252" s="257" t="s">
        <v>80</v>
      </c>
      <c r="AV252" s="12" t="s">
        <v>80</v>
      </c>
      <c r="AW252" s="12" t="s">
        <v>34</v>
      </c>
      <c r="AX252" s="12" t="s">
        <v>70</v>
      </c>
      <c r="AY252" s="257" t="s">
        <v>148</v>
      </c>
    </row>
    <row r="253" s="12" customFormat="1">
      <c r="B253" s="246"/>
      <c r="C253" s="247"/>
      <c r="D253" s="248" t="s">
        <v>158</v>
      </c>
      <c r="E253" s="249" t="s">
        <v>21</v>
      </c>
      <c r="F253" s="250" t="s">
        <v>394</v>
      </c>
      <c r="G253" s="247"/>
      <c r="H253" s="251">
        <v>10.220000000000001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158</v>
      </c>
      <c r="AU253" s="257" t="s">
        <v>80</v>
      </c>
      <c r="AV253" s="12" t="s">
        <v>80</v>
      </c>
      <c r="AW253" s="12" t="s">
        <v>34</v>
      </c>
      <c r="AX253" s="12" t="s">
        <v>70</v>
      </c>
      <c r="AY253" s="257" t="s">
        <v>148</v>
      </c>
    </row>
    <row r="254" s="12" customFormat="1">
      <c r="B254" s="246"/>
      <c r="C254" s="247"/>
      <c r="D254" s="248" t="s">
        <v>158</v>
      </c>
      <c r="E254" s="249" t="s">
        <v>21</v>
      </c>
      <c r="F254" s="250" t="s">
        <v>395</v>
      </c>
      <c r="G254" s="247"/>
      <c r="H254" s="251">
        <v>3</v>
      </c>
      <c r="I254" s="252"/>
      <c r="J254" s="247"/>
      <c r="K254" s="247"/>
      <c r="L254" s="253"/>
      <c r="M254" s="254"/>
      <c r="N254" s="255"/>
      <c r="O254" s="255"/>
      <c r="P254" s="255"/>
      <c r="Q254" s="255"/>
      <c r="R254" s="255"/>
      <c r="S254" s="255"/>
      <c r="T254" s="256"/>
      <c r="AT254" s="257" t="s">
        <v>158</v>
      </c>
      <c r="AU254" s="257" t="s">
        <v>80</v>
      </c>
      <c r="AV254" s="12" t="s">
        <v>80</v>
      </c>
      <c r="AW254" s="12" t="s">
        <v>34</v>
      </c>
      <c r="AX254" s="12" t="s">
        <v>70</v>
      </c>
      <c r="AY254" s="257" t="s">
        <v>148</v>
      </c>
    </row>
    <row r="255" s="13" customFormat="1">
      <c r="B255" s="258"/>
      <c r="C255" s="259"/>
      <c r="D255" s="248" t="s">
        <v>158</v>
      </c>
      <c r="E255" s="260" t="s">
        <v>21</v>
      </c>
      <c r="F255" s="261" t="s">
        <v>396</v>
      </c>
      <c r="G255" s="259"/>
      <c r="H255" s="260" t="s">
        <v>21</v>
      </c>
      <c r="I255" s="262"/>
      <c r="J255" s="259"/>
      <c r="K255" s="259"/>
      <c r="L255" s="263"/>
      <c r="M255" s="264"/>
      <c r="N255" s="265"/>
      <c r="O255" s="265"/>
      <c r="P255" s="265"/>
      <c r="Q255" s="265"/>
      <c r="R255" s="265"/>
      <c r="S255" s="265"/>
      <c r="T255" s="266"/>
      <c r="AT255" s="267" t="s">
        <v>158</v>
      </c>
      <c r="AU255" s="267" t="s">
        <v>80</v>
      </c>
      <c r="AV255" s="13" t="s">
        <v>78</v>
      </c>
      <c r="AW255" s="13" t="s">
        <v>34</v>
      </c>
      <c r="AX255" s="13" t="s">
        <v>70</v>
      </c>
      <c r="AY255" s="267" t="s">
        <v>148</v>
      </c>
    </row>
    <row r="256" s="12" customFormat="1">
      <c r="B256" s="246"/>
      <c r="C256" s="247"/>
      <c r="D256" s="248" t="s">
        <v>158</v>
      </c>
      <c r="E256" s="249" t="s">
        <v>21</v>
      </c>
      <c r="F256" s="250" t="s">
        <v>397</v>
      </c>
      <c r="G256" s="247"/>
      <c r="H256" s="251">
        <v>50.880000000000003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158</v>
      </c>
      <c r="AU256" s="257" t="s">
        <v>80</v>
      </c>
      <c r="AV256" s="12" t="s">
        <v>80</v>
      </c>
      <c r="AW256" s="12" t="s">
        <v>34</v>
      </c>
      <c r="AX256" s="12" t="s">
        <v>70</v>
      </c>
      <c r="AY256" s="257" t="s">
        <v>148</v>
      </c>
    </row>
    <row r="257" s="12" customFormat="1">
      <c r="B257" s="246"/>
      <c r="C257" s="247"/>
      <c r="D257" s="248" t="s">
        <v>158</v>
      </c>
      <c r="E257" s="249" t="s">
        <v>21</v>
      </c>
      <c r="F257" s="250" t="s">
        <v>398</v>
      </c>
      <c r="G257" s="247"/>
      <c r="H257" s="251">
        <v>30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158</v>
      </c>
      <c r="AU257" s="257" t="s">
        <v>80</v>
      </c>
      <c r="AV257" s="12" t="s">
        <v>80</v>
      </c>
      <c r="AW257" s="12" t="s">
        <v>34</v>
      </c>
      <c r="AX257" s="12" t="s">
        <v>70</v>
      </c>
      <c r="AY257" s="257" t="s">
        <v>148</v>
      </c>
    </row>
    <row r="258" s="13" customFormat="1">
      <c r="B258" s="258"/>
      <c r="C258" s="259"/>
      <c r="D258" s="248" t="s">
        <v>158</v>
      </c>
      <c r="E258" s="260" t="s">
        <v>21</v>
      </c>
      <c r="F258" s="261" t="s">
        <v>354</v>
      </c>
      <c r="G258" s="259"/>
      <c r="H258" s="260" t="s">
        <v>21</v>
      </c>
      <c r="I258" s="262"/>
      <c r="J258" s="259"/>
      <c r="K258" s="259"/>
      <c r="L258" s="263"/>
      <c r="M258" s="264"/>
      <c r="N258" s="265"/>
      <c r="O258" s="265"/>
      <c r="P258" s="265"/>
      <c r="Q258" s="265"/>
      <c r="R258" s="265"/>
      <c r="S258" s="265"/>
      <c r="T258" s="266"/>
      <c r="AT258" s="267" t="s">
        <v>158</v>
      </c>
      <c r="AU258" s="267" t="s">
        <v>80</v>
      </c>
      <c r="AV258" s="13" t="s">
        <v>78</v>
      </c>
      <c r="AW258" s="13" t="s">
        <v>34</v>
      </c>
      <c r="AX258" s="13" t="s">
        <v>70</v>
      </c>
      <c r="AY258" s="267" t="s">
        <v>148</v>
      </c>
    </row>
    <row r="259" s="12" customFormat="1">
      <c r="B259" s="246"/>
      <c r="C259" s="247"/>
      <c r="D259" s="248" t="s">
        <v>158</v>
      </c>
      <c r="E259" s="249" t="s">
        <v>21</v>
      </c>
      <c r="F259" s="250" t="s">
        <v>399</v>
      </c>
      <c r="G259" s="247"/>
      <c r="H259" s="251">
        <v>-7.0919999999999996</v>
      </c>
      <c r="I259" s="252"/>
      <c r="J259" s="247"/>
      <c r="K259" s="247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158</v>
      </c>
      <c r="AU259" s="257" t="s">
        <v>80</v>
      </c>
      <c r="AV259" s="12" t="s">
        <v>80</v>
      </c>
      <c r="AW259" s="12" t="s">
        <v>34</v>
      </c>
      <c r="AX259" s="12" t="s">
        <v>70</v>
      </c>
      <c r="AY259" s="257" t="s">
        <v>148</v>
      </c>
    </row>
    <row r="260" s="12" customFormat="1">
      <c r="B260" s="246"/>
      <c r="C260" s="247"/>
      <c r="D260" s="248" t="s">
        <v>158</v>
      </c>
      <c r="E260" s="249" t="s">
        <v>21</v>
      </c>
      <c r="F260" s="250" t="s">
        <v>355</v>
      </c>
      <c r="G260" s="247"/>
      <c r="H260" s="251">
        <v>-3.1520000000000001</v>
      </c>
      <c r="I260" s="252"/>
      <c r="J260" s="247"/>
      <c r="K260" s="247"/>
      <c r="L260" s="253"/>
      <c r="M260" s="254"/>
      <c r="N260" s="255"/>
      <c r="O260" s="255"/>
      <c r="P260" s="255"/>
      <c r="Q260" s="255"/>
      <c r="R260" s="255"/>
      <c r="S260" s="255"/>
      <c r="T260" s="256"/>
      <c r="AT260" s="257" t="s">
        <v>158</v>
      </c>
      <c r="AU260" s="257" t="s">
        <v>80</v>
      </c>
      <c r="AV260" s="12" t="s">
        <v>80</v>
      </c>
      <c r="AW260" s="12" t="s">
        <v>34</v>
      </c>
      <c r="AX260" s="12" t="s">
        <v>70</v>
      </c>
      <c r="AY260" s="257" t="s">
        <v>148</v>
      </c>
    </row>
    <row r="261" s="12" customFormat="1">
      <c r="B261" s="246"/>
      <c r="C261" s="247"/>
      <c r="D261" s="248" t="s">
        <v>158</v>
      </c>
      <c r="E261" s="249" t="s">
        <v>21</v>
      </c>
      <c r="F261" s="250" t="s">
        <v>400</v>
      </c>
      <c r="G261" s="247"/>
      <c r="H261" s="251">
        <v>-7.2000000000000002</v>
      </c>
      <c r="I261" s="252"/>
      <c r="J261" s="247"/>
      <c r="K261" s="247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158</v>
      </c>
      <c r="AU261" s="257" t="s">
        <v>80</v>
      </c>
      <c r="AV261" s="12" t="s">
        <v>80</v>
      </c>
      <c r="AW261" s="12" t="s">
        <v>34</v>
      </c>
      <c r="AX261" s="12" t="s">
        <v>70</v>
      </c>
      <c r="AY261" s="257" t="s">
        <v>148</v>
      </c>
    </row>
    <row r="262" s="13" customFormat="1">
      <c r="B262" s="258"/>
      <c r="C262" s="259"/>
      <c r="D262" s="248" t="s">
        <v>158</v>
      </c>
      <c r="E262" s="260" t="s">
        <v>21</v>
      </c>
      <c r="F262" s="261" t="s">
        <v>401</v>
      </c>
      <c r="G262" s="259"/>
      <c r="H262" s="260" t="s">
        <v>21</v>
      </c>
      <c r="I262" s="262"/>
      <c r="J262" s="259"/>
      <c r="K262" s="259"/>
      <c r="L262" s="263"/>
      <c r="M262" s="264"/>
      <c r="N262" s="265"/>
      <c r="O262" s="265"/>
      <c r="P262" s="265"/>
      <c r="Q262" s="265"/>
      <c r="R262" s="265"/>
      <c r="S262" s="265"/>
      <c r="T262" s="266"/>
      <c r="AT262" s="267" t="s">
        <v>158</v>
      </c>
      <c r="AU262" s="267" t="s">
        <v>80</v>
      </c>
      <c r="AV262" s="13" t="s">
        <v>78</v>
      </c>
      <c r="AW262" s="13" t="s">
        <v>34</v>
      </c>
      <c r="AX262" s="13" t="s">
        <v>70</v>
      </c>
      <c r="AY262" s="267" t="s">
        <v>148</v>
      </c>
    </row>
    <row r="263" s="12" customFormat="1">
      <c r="B263" s="246"/>
      <c r="C263" s="247"/>
      <c r="D263" s="248" t="s">
        <v>158</v>
      </c>
      <c r="E263" s="249" t="s">
        <v>21</v>
      </c>
      <c r="F263" s="250" t="s">
        <v>402</v>
      </c>
      <c r="G263" s="247"/>
      <c r="H263" s="251">
        <v>3.2799999999999998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158</v>
      </c>
      <c r="AU263" s="257" t="s">
        <v>80</v>
      </c>
      <c r="AV263" s="12" t="s">
        <v>80</v>
      </c>
      <c r="AW263" s="12" t="s">
        <v>34</v>
      </c>
      <c r="AX263" s="12" t="s">
        <v>70</v>
      </c>
      <c r="AY263" s="257" t="s">
        <v>148</v>
      </c>
    </row>
    <row r="264" s="12" customFormat="1">
      <c r="B264" s="246"/>
      <c r="C264" s="247"/>
      <c r="D264" s="248" t="s">
        <v>158</v>
      </c>
      <c r="E264" s="249" t="s">
        <v>21</v>
      </c>
      <c r="F264" s="250" t="s">
        <v>403</v>
      </c>
      <c r="G264" s="247"/>
      <c r="H264" s="251">
        <v>3.1200000000000001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158</v>
      </c>
      <c r="AU264" s="257" t="s">
        <v>80</v>
      </c>
      <c r="AV264" s="12" t="s">
        <v>80</v>
      </c>
      <c r="AW264" s="12" t="s">
        <v>34</v>
      </c>
      <c r="AX264" s="12" t="s">
        <v>70</v>
      </c>
      <c r="AY264" s="257" t="s">
        <v>148</v>
      </c>
    </row>
    <row r="265" s="12" customFormat="1">
      <c r="B265" s="246"/>
      <c r="C265" s="247"/>
      <c r="D265" s="248" t="s">
        <v>158</v>
      </c>
      <c r="E265" s="249" t="s">
        <v>21</v>
      </c>
      <c r="F265" s="250" t="s">
        <v>404</v>
      </c>
      <c r="G265" s="247"/>
      <c r="H265" s="251">
        <v>4.6399999999999997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158</v>
      </c>
      <c r="AU265" s="257" t="s">
        <v>80</v>
      </c>
      <c r="AV265" s="12" t="s">
        <v>80</v>
      </c>
      <c r="AW265" s="12" t="s">
        <v>34</v>
      </c>
      <c r="AX265" s="12" t="s">
        <v>70</v>
      </c>
      <c r="AY265" s="257" t="s">
        <v>148</v>
      </c>
    </row>
    <row r="266" s="13" customFormat="1">
      <c r="B266" s="258"/>
      <c r="C266" s="259"/>
      <c r="D266" s="248" t="s">
        <v>158</v>
      </c>
      <c r="E266" s="260" t="s">
        <v>21</v>
      </c>
      <c r="F266" s="261" t="s">
        <v>383</v>
      </c>
      <c r="G266" s="259"/>
      <c r="H266" s="260" t="s">
        <v>21</v>
      </c>
      <c r="I266" s="262"/>
      <c r="J266" s="259"/>
      <c r="K266" s="259"/>
      <c r="L266" s="263"/>
      <c r="M266" s="264"/>
      <c r="N266" s="265"/>
      <c r="O266" s="265"/>
      <c r="P266" s="265"/>
      <c r="Q266" s="265"/>
      <c r="R266" s="265"/>
      <c r="S266" s="265"/>
      <c r="T266" s="266"/>
      <c r="AT266" s="267" t="s">
        <v>158</v>
      </c>
      <c r="AU266" s="267" t="s">
        <v>80</v>
      </c>
      <c r="AV266" s="13" t="s">
        <v>78</v>
      </c>
      <c r="AW266" s="13" t="s">
        <v>34</v>
      </c>
      <c r="AX266" s="13" t="s">
        <v>70</v>
      </c>
      <c r="AY266" s="267" t="s">
        <v>148</v>
      </c>
    </row>
    <row r="267" s="12" customFormat="1">
      <c r="B267" s="246"/>
      <c r="C267" s="247"/>
      <c r="D267" s="248" t="s">
        <v>158</v>
      </c>
      <c r="E267" s="249" t="s">
        <v>21</v>
      </c>
      <c r="F267" s="250" t="s">
        <v>405</v>
      </c>
      <c r="G267" s="247"/>
      <c r="H267" s="251">
        <v>2.8799999999999999</v>
      </c>
      <c r="I267" s="252"/>
      <c r="J267" s="247"/>
      <c r="K267" s="247"/>
      <c r="L267" s="253"/>
      <c r="M267" s="254"/>
      <c r="N267" s="255"/>
      <c r="O267" s="255"/>
      <c r="P267" s="255"/>
      <c r="Q267" s="255"/>
      <c r="R267" s="255"/>
      <c r="S267" s="255"/>
      <c r="T267" s="256"/>
      <c r="AT267" s="257" t="s">
        <v>158</v>
      </c>
      <c r="AU267" s="257" t="s">
        <v>80</v>
      </c>
      <c r="AV267" s="12" t="s">
        <v>80</v>
      </c>
      <c r="AW267" s="12" t="s">
        <v>34</v>
      </c>
      <c r="AX267" s="12" t="s">
        <v>70</v>
      </c>
      <c r="AY267" s="257" t="s">
        <v>148</v>
      </c>
    </row>
    <row r="268" s="12" customFormat="1">
      <c r="B268" s="246"/>
      <c r="C268" s="247"/>
      <c r="D268" s="248" t="s">
        <v>158</v>
      </c>
      <c r="E268" s="249" t="s">
        <v>21</v>
      </c>
      <c r="F268" s="250" t="s">
        <v>406</v>
      </c>
      <c r="G268" s="247"/>
      <c r="H268" s="251">
        <v>4</v>
      </c>
      <c r="I268" s="252"/>
      <c r="J268" s="247"/>
      <c r="K268" s="247"/>
      <c r="L268" s="253"/>
      <c r="M268" s="254"/>
      <c r="N268" s="255"/>
      <c r="O268" s="255"/>
      <c r="P268" s="255"/>
      <c r="Q268" s="255"/>
      <c r="R268" s="255"/>
      <c r="S268" s="255"/>
      <c r="T268" s="256"/>
      <c r="AT268" s="257" t="s">
        <v>158</v>
      </c>
      <c r="AU268" s="257" t="s">
        <v>80</v>
      </c>
      <c r="AV268" s="12" t="s">
        <v>80</v>
      </c>
      <c r="AW268" s="12" t="s">
        <v>34</v>
      </c>
      <c r="AX268" s="12" t="s">
        <v>70</v>
      </c>
      <c r="AY268" s="257" t="s">
        <v>148</v>
      </c>
    </row>
    <row r="269" s="15" customFormat="1">
      <c r="B269" s="289"/>
      <c r="C269" s="290"/>
      <c r="D269" s="248" t="s">
        <v>158</v>
      </c>
      <c r="E269" s="291" t="s">
        <v>21</v>
      </c>
      <c r="F269" s="292" t="s">
        <v>407</v>
      </c>
      <c r="G269" s="290"/>
      <c r="H269" s="293">
        <v>124.836</v>
      </c>
      <c r="I269" s="294"/>
      <c r="J269" s="290"/>
      <c r="K269" s="290"/>
      <c r="L269" s="295"/>
      <c r="M269" s="296"/>
      <c r="N269" s="297"/>
      <c r="O269" s="297"/>
      <c r="P269" s="297"/>
      <c r="Q269" s="297"/>
      <c r="R269" s="297"/>
      <c r="S269" s="297"/>
      <c r="T269" s="298"/>
      <c r="AT269" s="299" t="s">
        <v>158</v>
      </c>
      <c r="AU269" s="299" t="s">
        <v>80</v>
      </c>
      <c r="AV269" s="15" t="s">
        <v>149</v>
      </c>
      <c r="AW269" s="15" t="s">
        <v>34</v>
      </c>
      <c r="AX269" s="15" t="s">
        <v>70</v>
      </c>
      <c r="AY269" s="299" t="s">
        <v>148</v>
      </c>
    </row>
    <row r="270" s="14" customFormat="1">
      <c r="B270" s="268"/>
      <c r="C270" s="269"/>
      <c r="D270" s="248" t="s">
        <v>158</v>
      </c>
      <c r="E270" s="270" t="s">
        <v>21</v>
      </c>
      <c r="F270" s="271" t="s">
        <v>174</v>
      </c>
      <c r="G270" s="269"/>
      <c r="H270" s="272">
        <v>355.39299999999997</v>
      </c>
      <c r="I270" s="273"/>
      <c r="J270" s="269"/>
      <c r="K270" s="269"/>
      <c r="L270" s="274"/>
      <c r="M270" s="275"/>
      <c r="N270" s="276"/>
      <c r="O270" s="276"/>
      <c r="P270" s="276"/>
      <c r="Q270" s="276"/>
      <c r="R270" s="276"/>
      <c r="S270" s="276"/>
      <c r="T270" s="277"/>
      <c r="AT270" s="278" t="s">
        <v>158</v>
      </c>
      <c r="AU270" s="278" t="s">
        <v>80</v>
      </c>
      <c r="AV270" s="14" t="s">
        <v>156</v>
      </c>
      <c r="AW270" s="14" t="s">
        <v>34</v>
      </c>
      <c r="AX270" s="14" t="s">
        <v>78</v>
      </c>
      <c r="AY270" s="278" t="s">
        <v>148</v>
      </c>
    </row>
    <row r="271" s="11" customFormat="1" ht="29.88" customHeight="1">
      <c r="B271" s="218"/>
      <c r="C271" s="219"/>
      <c r="D271" s="220" t="s">
        <v>69</v>
      </c>
      <c r="E271" s="232" t="s">
        <v>408</v>
      </c>
      <c r="F271" s="232" t="s">
        <v>409</v>
      </c>
      <c r="G271" s="219"/>
      <c r="H271" s="219"/>
      <c r="I271" s="222"/>
      <c r="J271" s="233">
        <f>BK271</f>
        <v>0</v>
      </c>
      <c r="K271" s="219"/>
      <c r="L271" s="224"/>
      <c r="M271" s="225"/>
      <c r="N271" s="226"/>
      <c r="O271" s="226"/>
      <c r="P271" s="227">
        <f>SUM(P272:P281)</f>
        <v>0</v>
      </c>
      <c r="Q271" s="226"/>
      <c r="R271" s="227">
        <f>SUM(R272:R281)</f>
        <v>0</v>
      </c>
      <c r="S271" s="226"/>
      <c r="T271" s="228">
        <f>SUM(T272:T281)</f>
        <v>0</v>
      </c>
      <c r="AR271" s="229" t="s">
        <v>78</v>
      </c>
      <c r="AT271" s="230" t="s">
        <v>69</v>
      </c>
      <c r="AU271" s="230" t="s">
        <v>78</v>
      </c>
      <c r="AY271" s="229" t="s">
        <v>148</v>
      </c>
      <c r="BK271" s="231">
        <f>SUM(BK272:BK281)</f>
        <v>0</v>
      </c>
    </row>
    <row r="272" s="1" customFormat="1" ht="25.5" customHeight="1">
      <c r="B272" s="47"/>
      <c r="C272" s="234" t="s">
        <v>410</v>
      </c>
      <c r="D272" s="234" t="s">
        <v>151</v>
      </c>
      <c r="E272" s="235" t="s">
        <v>411</v>
      </c>
      <c r="F272" s="236" t="s">
        <v>412</v>
      </c>
      <c r="G272" s="237" t="s">
        <v>413</v>
      </c>
      <c r="H272" s="238">
        <v>46.857999999999997</v>
      </c>
      <c r="I272" s="239"/>
      <c r="J272" s="240">
        <f>ROUND(I272*H272,2)</f>
        <v>0</v>
      </c>
      <c r="K272" s="236" t="s">
        <v>155</v>
      </c>
      <c r="L272" s="73"/>
      <c r="M272" s="241" t="s">
        <v>21</v>
      </c>
      <c r="N272" s="242" t="s">
        <v>41</v>
      </c>
      <c r="O272" s="48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AR272" s="25" t="s">
        <v>156</v>
      </c>
      <c r="AT272" s="25" t="s">
        <v>151</v>
      </c>
      <c r="AU272" s="25" t="s">
        <v>80</v>
      </c>
      <c r="AY272" s="25" t="s">
        <v>148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25" t="s">
        <v>78</v>
      </c>
      <c r="BK272" s="245">
        <f>ROUND(I272*H272,2)</f>
        <v>0</v>
      </c>
      <c r="BL272" s="25" t="s">
        <v>156</v>
      </c>
      <c r="BM272" s="25" t="s">
        <v>414</v>
      </c>
    </row>
    <row r="273" s="1" customFormat="1" ht="16.5" customHeight="1">
      <c r="B273" s="47"/>
      <c r="C273" s="234" t="s">
        <v>415</v>
      </c>
      <c r="D273" s="234" t="s">
        <v>151</v>
      </c>
      <c r="E273" s="235" t="s">
        <v>416</v>
      </c>
      <c r="F273" s="236" t="s">
        <v>417</v>
      </c>
      <c r="G273" s="237" t="s">
        <v>169</v>
      </c>
      <c r="H273" s="238">
        <v>24</v>
      </c>
      <c r="I273" s="239"/>
      <c r="J273" s="240">
        <f>ROUND(I273*H273,2)</f>
        <v>0</v>
      </c>
      <c r="K273" s="236" t="s">
        <v>155</v>
      </c>
      <c r="L273" s="73"/>
      <c r="M273" s="241" t="s">
        <v>21</v>
      </c>
      <c r="N273" s="242" t="s">
        <v>41</v>
      </c>
      <c r="O273" s="48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AR273" s="25" t="s">
        <v>156</v>
      </c>
      <c r="AT273" s="25" t="s">
        <v>151</v>
      </c>
      <c r="AU273" s="25" t="s">
        <v>80</v>
      </c>
      <c r="AY273" s="25" t="s">
        <v>148</v>
      </c>
      <c r="BE273" s="245">
        <f>IF(N273="základní",J273,0)</f>
        <v>0</v>
      </c>
      <c r="BF273" s="245">
        <f>IF(N273="snížená",J273,0)</f>
        <v>0</v>
      </c>
      <c r="BG273" s="245">
        <f>IF(N273="zákl. přenesená",J273,0)</f>
        <v>0</v>
      </c>
      <c r="BH273" s="245">
        <f>IF(N273="sníž. přenesená",J273,0)</f>
        <v>0</v>
      </c>
      <c r="BI273" s="245">
        <f>IF(N273="nulová",J273,0)</f>
        <v>0</v>
      </c>
      <c r="BJ273" s="25" t="s">
        <v>78</v>
      </c>
      <c r="BK273" s="245">
        <f>ROUND(I273*H273,2)</f>
        <v>0</v>
      </c>
      <c r="BL273" s="25" t="s">
        <v>156</v>
      </c>
      <c r="BM273" s="25" t="s">
        <v>418</v>
      </c>
    </row>
    <row r="274" s="12" customFormat="1">
      <c r="B274" s="246"/>
      <c r="C274" s="247"/>
      <c r="D274" s="248" t="s">
        <v>158</v>
      </c>
      <c r="E274" s="249" t="s">
        <v>21</v>
      </c>
      <c r="F274" s="250" t="s">
        <v>419</v>
      </c>
      <c r="G274" s="247"/>
      <c r="H274" s="251">
        <v>24</v>
      </c>
      <c r="I274" s="252"/>
      <c r="J274" s="247"/>
      <c r="K274" s="247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158</v>
      </c>
      <c r="AU274" s="257" t="s">
        <v>80</v>
      </c>
      <c r="AV274" s="12" t="s">
        <v>80</v>
      </c>
      <c r="AW274" s="12" t="s">
        <v>34</v>
      </c>
      <c r="AX274" s="12" t="s">
        <v>78</v>
      </c>
      <c r="AY274" s="257" t="s">
        <v>148</v>
      </c>
    </row>
    <row r="275" s="1" customFormat="1" ht="25.5" customHeight="1">
      <c r="B275" s="47"/>
      <c r="C275" s="234" t="s">
        <v>420</v>
      </c>
      <c r="D275" s="234" t="s">
        <v>151</v>
      </c>
      <c r="E275" s="235" t="s">
        <v>421</v>
      </c>
      <c r="F275" s="236" t="s">
        <v>422</v>
      </c>
      <c r="G275" s="237" t="s">
        <v>169</v>
      </c>
      <c r="H275" s="238">
        <v>480</v>
      </c>
      <c r="I275" s="239"/>
      <c r="J275" s="240">
        <f>ROUND(I275*H275,2)</f>
        <v>0</v>
      </c>
      <c r="K275" s="236" t="s">
        <v>155</v>
      </c>
      <c r="L275" s="73"/>
      <c r="M275" s="241" t="s">
        <v>21</v>
      </c>
      <c r="N275" s="242" t="s">
        <v>41</v>
      </c>
      <c r="O275" s="48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AR275" s="25" t="s">
        <v>156</v>
      </c>
      <c r="AT275" s="25" t="s">
        <v>151</v>
      </c>
      <c r="AU275" s="25" t="s">
        <v>80</v>
      </c>
      <c r="AY275" s="25" t="s">
        <v>148</v>
      </c>
      <c r="BE275" s="245">
        <f>IF(N275="základní",J275,0)</f>
        <v>0</v>
      </c>
      <c r="BF275" s="245">
        <f>IF(N275="snížená",J275,0)</f>
        <v>0</v>
      </c>
      <c r="BG275" s="245">
        <f>IF(N275="zákl. přenesená",J275,0)</f>
        <v>0</v>
      </c>
      <c r="BH275" s="245">
        <f>IF(N275="sníž. přenesená",J275,0)</f>
        <v>0</v>
      </c>
      <c r="BI275" s="245">
        <f>IF(N275="nulová",J275,0)</f>
        <v>0</v>
      </c>
      <c r="BJ275" s="25" t="s">
        <v>78</v>
      </c>
      <c r="BK275" s="245">
        <f>ROUND(I275*H275,2)</f>
        <v>0</v>
      </c>
      <c r="BL275" s="25" t="s">
        <v>156</v>
      </c>
      <c r="BM275" s="25" t="s">
        <v>423</v>
      </c>
    </row>
    <row r="276" s="12" customFormat="1">
      <c r="B276" s="246"/>
      <c r="C276" s="247"/>
      <c r="D276" s="248" t="s">
        <v>158</v>
      </c>
      <c r="E276" s="249" t="s">
        <v>21</v>
      </c>
      <c r="F276" s="250" t="s">
        <v>424</v>
      </c>
      <c r="G276" s="247"/>
      <c r="H276" s="251">
        <v>480</v>
      </c>
      <c r="I276" s="252"/>
      <c r="J276" s="247"/>
      <c r="K276" s="247"/>
      <c r="L276" s="253"/>
      <c r="M276" s="254"/>
      <c r="N276" s="255"/>
      <c r="O276" s="255"/>
      <c r="P276" s="255"/>
      <c r="Q276" s="255"/>
      <c r="R276" s="255"/>
      <c r="S276" s="255"/>
      <c r="T276" s="256"/>
      <c r="AT276" s="257" t="s">
        <v>158</v>
      </c>
      <c r="AU276" s="257" t="s">
        <v>80</v>
      </c>
      <c r="AV276" s="12" t="s">
        <v>80</v>
      </c>
      <c r="AW276" s="12" t="s">
        <v>34</v>
      </c>
      <c r="AX276" s="12" t="s">
        <v>78</v>
      </c>
      <c r="AY276" s="257" t="s">
        <v>148</v>
      </c>
    </row>
    <row r="277" s="1" customFormat="1" ht="25.5" customHeight="1">
      <c r="B277" s="47"/>
      <c r="C277" s="234" t="s">
        <v>425</v>
      </c>
      <c r="D277" s="234" t="s">
        <v>151</v>
      </c>
      <c r="E277" s="235" t="s">
        <v>426</v>
      </c>
      <c r="F277" s="236" t="s">
        <v>427</v>
      </c>
      <c r="G277" s="237" t="s">
        <v>413</v>
      </c>
      <c r="H277" s="238">
        <v>46.857999999999997</v>
      </c>
      <c r="I277" s="239"/>
      <c r="J277" s="240">
        <f>ROUND(I277*H277,2)</f>
        <v>0</v>
      </c>
      <c r="K277" s="236" t="s">
        <v>155</v>
      </c>
      <c r="L277" s="73"/>
      <c r="M277" s="241" t="s">
        <v>21</v>
      </c>
      <c r="N277" s="242" t="s">
        <v>41</v>
      </c>
      <c r="O277" s="48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AR277" s="25" t="s">
        <v>156</v>
      </c>
      <c r="AT277" s="25" t="s">
        <v>151</v>
      </c>
      <c r="AU277" s="25" t="s">
        <v>80</v>
      </c>
      <c r="AY277" s="25" t="s">
        <v>148</v>
      </c>
      <c r="BE277" s="245">
        <f>IF(N277="základní",J277,0)</f>
        <v>0</v>
      </c>
      <c r="BF277" s="245">
        <f>IF(N277="snížená",J277,0)</f>
        <v>0</v>
      </c>
      <c r="BG277" s="245">
        <f>IF(N277="zákl. přenesená",J277,0)</f>
        <v>0</v>
      </c>
      <c r="BH277" s="245">
        <f>IF(N277="sníž. přenesená",J277,0)</f>
        <v>0</v>
      </c>
      <c r="BI277" s="245">
        <f>IF(N277="nulová",J277,0)</f>
        <v>0</v>
      </c>
      <c r="BJ277" s="25" t="s">
        <v>78</v>
      </c>
      <c r="BK277" s="245">
        <f>ROUND(I277*H277,2)</f>
        <v>0</v>
      </c>
      <c r="BL277" s="25" t="s">
        <v>156</v>
      </c>
      <c r="BM277" s="25" t="s">
        <v>428</v>
      </c>
    </row>
    <row r="278" s="1" customFormat="1" ht="25.5" customHeight="1">
      <c r="B278" s="47"/>
      <c r="C278" s="234" t="s">
        <v>429</v>
      </c>
      <c r="D278" s="234" t="s">
        <v>151</v>
      </c>
      <c r="E278" s="235" t="s">
        <v>430</v>
      </c>
      <c r="F278" s="236" t="s">
        <v>431</v>
      </c>
      <c r="G278" s="237" t="s">
        <v>413</v>
      </c>
      <c r="H278" s="238">
        <v>46.857999999999997</v>
      </c>
      <c r="I278" s="239"/>
      <c r="J278" s="240">
        <f>ROUND(I278*H278,2)</f>
        <v>0</v>
      </c>
      <c r="K278" s="236" t="s">
        <v>155</v>
      </c>
      <c r="L278" s="73"/>
      <c r="M278" s="241" t="s">
        <v>21</v>
      </c>
      <c r="N278" s="242" t="s">
        <v>41</v>
      </c>
      <c r="O278" s="48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AR278" s="25" t="s">
        <v>156</v>
      </c>
      <c r="AT278" s="25" t="s">
        <v>151</v>
      </c>
      <c r="AU278" s="25" t="s">
        <v>80</v>
      </c>
      <c r="AY278" s="25" t="s">
        <v>148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25" t="s">
        <v>78</v>
      </c>
      <c r="BK278" s="245">
        <f>ROUND(I278*H278,2)</f>
        <v>0</v>
      </c>
      <c r="BL278" s="25" t="s">
        <v>156</v>
      </c>
      <c r="BM278" s="25" t="s">
        <v>432</v>
      </c>
    </row>
    <row r="279" s="1" customFormat="1" ht="25.5" customHeight="1">
      <c r="B279" s="47"/>
      <c r="C279" s="234" t="s">
        <v>433</v>
      </c>
      <c r="D279" s="234" t="s">
        <v>151</v>
      </c>
      <c r="E279" s="235" t="s">
        <v>434</v>
      </c>
      <c r="F279" s="236" t="s">
        <v>435</v>
      </c>
      <c r="G279" s="237" t="s">
        <v>413</v>
      </c>
      <c r="H279" s="238">
        <v>43.109999999999999</v>
      </c>
      <c r="I279" s="239"/>
      <c r="J279" s="240">
        <f>ROUND(I279*H279,2)</f>
        <v>0</v>
      </c>
      <c r="K279" s="236" t="s">
        <v>155</v>
      </c>
      <c r="L279" s="73"/>
      <c r="M279" s="241" t="s">
        <v>21</v>
      </c>
      <c r="N279" s="242" t="s">
        <v>41</v>
      </c>
      <c r="O279" s="48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AR279" s="25" t="s">
        <v>156</v>
      </c>
      <c r="AT279" s="25" t="s">
        <v>151</v>
      </c>
      <c r="AU279" s="25" t="s">
        <v>80</v>
      </c>
      <c r="AY279" s="25" t="s">
        <v>148</v>
      </c>
      <c r="BE279" s="245">
        <f>IF(N279="základní",J279,0)</f>
        <v>0</v>
      </c>
      <c r="BF279" s="245">
        <f>IF(N279="snížená",J279,0)</f>
        <v>0</v>
      </c>
      <c r="BG279" s="245">
        <f>IF(N279="zákl. přenesená",J279,0)</f>
        <v>0</v>
      </c>
      <c r="BH279" s="245">
        <f>IF(N279="sníž. přenesená",J279,0)</f>
        <v>0</v>
      </c>
      <c r="BI279" s="245">
        <f>IF(N279="nulová",J279,0)</f>
        <v>0</v>
      </c>
      <c r="BJ279" s="25" t="s">
        <v>78</v>
      </c>
      <c r="BK279" s="245">
        <f>ROUND(I279*H279,2)</f>
        <v>0</v>
      </c>
      <c r="BL279" s="25" t="s">
        <v>156</v>
      </c>
      <c r="BM279" s="25" t="s">
        <v>436</v>
      </c>
    </row>
    <row r="280" s="1" customFormat="1" ht="25.5" customHeight="1">
      <c r="B280" s="47"/>
      <c r="C280" s="234" t="s">
        <v>437</v>
      </c>
      <c r="D280" s="234" t="s">
        <v>151</v>
      </c>
      <c r="E280" s="235" t="s">
        <v>438</v>
      </c>
      <c r="F280" s="236" t="s">
        <v>439</v>
      </c>
      <c r="G280" s="237" t="s">
        <v>413</v>
      </c>
      <c r="H280" s="238">
        <v>43.109999999999999</v>
      </c>
      <c r="I280" s="239"/>
      <c r="J280" s="240">
        <f>ROUND(I280*H280,2)</f>
        <v>0</v>
      </c>
      <c r="K280" s="236" t="s">
        <v>155</v>
      </c>
      <c r="L280" s="73"/>
      <c r="M280" s="241" t="s">
        <v>21</v>
      </c>
      <c r="N280" s="242" t="s">
        <v>41</v>
      </c>
      <c r="O280" s="48"/>
      <c r="P280" s="243">
        <f>O280*H280</f>
        <v>0</v>
      </c>
      <c r="Q280" s="243">
        <v>0</v>
      </c>
      <c r="R280" s="243">
        <f>Q280*H280</f>
        <v>0</v>
      </c>
      <c r="S280" s="243">
        <v>0</v>
      </c>
      <c r="T280" s="244">
        <f>S280*H280</f>
        <v>0</v>
      </c>
      <c r="AR280" s="25" t="s">
        <v>156</v>
      </c>
      <c r="AT280" s="25" t="s">
        <v>151</v>
      </c>
      <c r="AU280" s="25" t="s">
        <v>80</v>
      </c>
      <c r="AY280" s="25" t="s">
        <v>148</v>
      </c>
      <c r="BE280" s="245">
        <f>IF(N280="základní",J280,0)</f>
        <v>0</v>
      </c>
      <c r="BF280" s="245">
        <f>IF(N280="snížená",J280,0)</f>
        <v>0</v>
      </c>
      <c r="BG280" s="245">
        <f>IF(N280="zákl. přenesená",J280,0)</f>
        <v>0</v>
      </c>
      <c r="BH280" s="245">
        <f>IF(N280="sníž. přenesená",J280,0)</f>
        <v>0</v>
      </c>
      <c r="BI280" s="245">
        <f>IF(N280="nulová",J280,0)</f>
        <v>0</v>
      </c>
      <c r="BJ280" s="25" t="s">
        <v>78</v>
      </c>
      <c r="BK280" s="245">
        <f>ROUND(I280*H280,2)</f>
        <v>0</v>
      </c>
      <c r="BL280" s="25" t="s">
        <v>156</v>
      </c>
      <c r="BM280" s="25" t="s">
        <v>440</v>
      </c>
    </row>
    <row r="281" s="1" customFormat="1" ht="25.5" customHeight="1">
      <c r="B281" s="47"/>
      <c r="C281" s="234" t="s">
        <v>441</v>
      </c>
      <c r="D281" s="234" t="s">
        <v>151</v>
      </c>
      <c r="E281" s="235" t="s">
        <v>442</v>
      </c>
      <c r="F281" s="236" t="s">
        <v>443</v>
      </c>
      <c r="G281" s="237" t="s">
        <v>413</v>
      </c>
      <c r="H281" s="238">
        <v>43.109999999999999</v>
      </c>
      <c r="I281" s="239"/>
      <c r="J281" s="240">
        <f>ROUND(I281*H281,2)</f>
        <v>0</v>
      </c>
      <c r="K281" s="236" t="s">
        <v>155</v>
      </c>
      <c r="L281" s="73"/>
      <c r="M281" s="241" t="s">
        <v>21</v>
      </c>
      <c r="N281" s="242" t="s">
        <v>41</v>
      </c>
      <c r="O281" s="48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AR281" s="25" t="s">
        <v>156</v>
      </c>
      <c r="AT281" s="25" t="s">
        <v>151</v>
      </c>
      <c r="AU281" s="25" t="s">
        <v>80</v>
      </c>
      <c r="AY281" s="25" t="s">
        <v>148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5" t="s">
        <v>78</v>
      </c>
      <c r="BK281" s="245">
        <f>ROUND(I281*H281,2)</f>
        <v>0</v>
      </c>
      <c r="BL281" s="25" t="s">
        <v>156</v>
      </c>
      <c r="BM281" s="25" t="s">
        <v>444</v>
      </c>
    </row>
    <row r="282" s="11" customFormat="1" ht="29.88" customHeight="1">
      <c r="B282" s="218"/>
      <c r="C282" s="219"/>
      <c r="D282" s="220" t="s">
        <v>69</v>
      </c>
      <c r="E282" s="232" t="s">
        <v>445</v>
      </c>
      <c r="F282" s="232" t="s">
        <v>446</v>
      </c>
      <c r="G282" s="219"/>
      <c r="H282" s="219"/>
      <c r="I282" s="222"/>
      <c r="J282" s="233">
        <f>BK282</f>
        <v>0</v>
      </c>
      <c r="K282" s="219"/>
      <c r="L282" s="224"/>
      <c r="M282" s="225"/>
      <c r="N282" s="226"/>
      <c r="O282" s="226"/>
      <c r="P282" s="227">
        <f>P283</f>
        <v>0</v>
      </c>
      <c r="Q282" s="226"/>
      <c r="R282" s="227">
        <f>R283</f>
        <v>0</v>
      </c>
      <c r="S282" s="226"/>
      <c r="T282" s="228">
        <f>T283</f>
        <v>0</v>
      </c>
      <c r="AR282" s="229" t="s">
        <v>78</v>
      </c>
      <c r="AT282" s="230" t="s">
        <v>69</v>
      </c>
      <c r="AU282" s="230" t="s">
        <v>78</v>
      </c>
      <c r="AY282" s="229" t="s">
        <v>148</v>
      </c>
      <c r="BK282" s="231">
        <f>BK283</f>
        <v>0</v>
      </c>
    </row>
    <row r="283" s="1" customFormat="1" ht="38.25" customHeight="1">
      <c r="B283" s="47"/>
      <c r="C283" s="234" t="s">
        <v>447</v>
      </c>
      <c r="D283" s="234" t="s">
        <v>151</v>
      </c>
      <c r="E283" s="235" t="s">
        <v>448</v>
      </c>
      <c r="F283" s="236" t="s">
        <v>449</v>
      </c>
      <c r="G283" s="237" t="s">
        <v>413</v>
      </c>
      <c r="H283" s="238">
        <v>12.308999999999999</v>
      </c>
      <c r="I283" s="239"/>
      <c r="J283" s="240">
        <f>ROUND(I283*H283,2)</f>
        <v>0</v>
      </c>
      <c r="K283" s="236" t="s">
        <v>155</v>
      </c>
      <c r="L283" s="73"/>
      <c r="M283" s="241" t="s">
        <v>21</v>
      </c>
      <c r="N283" s="242" t="s">
        <v>41</v>
      </c>
      <c r="O283" s="48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5" t="s">
        <v>156</v>
      </c>
      <c r="AT283" s="25" t="s">
        <v>151</v>
      </c>
      <c r="AU283" s="25" t="s">
        <v>80</v>
      </c>
      <c r="AY283" s="25" t="s">
        <v>148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5" t="s">
        <v>78</v>
      </c>
      <c r="BK283" s="245">
        <f>ROUND(I283*H283,2)</f>
        <v>0</v>
      </c>
      <c r="BL283" s="25" t="s">
        <v>156</v>
      </c>
      <c r="BM283" s="25" t="s">
        <v>450</v>
      </c>
    </row>
    <row r="284" s="11" customFormat="1" ht="37.44" customHeight="1">
      <c r="B284" s="218"/>
      <c r="C284" s="219"/>
      <c r="D284" s="220" t="s">
        <v>69</v>
      </c>
      <c r="E284" s="221" t="s">
        <v>451</v>
      </c>
      <c r="F284" s="221" t="s">
        <v>452</v>
      </c>
      <c r="G284" s="219"/>
      <c r="H284" s="219"/>
      <c r="I284" s="222"/>
      <c r="J284" s="223">
        <f>BK284</f>
        <v>0</v>
      </c>
      <c r="K284" s="219"/>
      <c r="L284" s="224"/>
      <c r="M284" s="225"/>
      <c r="N284" s="226"/>
      <c r="O284" s="226"/>
      <c r="P284" s="227">
        <f>P285+P305+P322+P328+P346+P373+P406+P450+P475+P647+P685</f>
        <v>0</v>
      </c>
      <c r="Q284" s="226"/>
      <c r="R284" s="227">
        <f>R285+R305+R322+R328+R346+R373+R406+R450+R475+R647+R685</f>
        <v>18.990968469999999</v>
      </c>
      <c r="S284" s="226"/>
      <c r="T284" s="228">
        <f>T285+T305+T322+T328+T346+T373+T406+T450+T475+T647+T685</f>
        <v>13.104882549999998</v>
      </c>
      <c r="AR284" s="229" t="s">
        <v>80</v>
      </c>
      <c r="AT284" s="230" t="s">
        <v>69</v>
      </c>
      <c r="AU284" s="230" t="s">
        <v>70</v>
      </c>
      <c r="AY284" s="229" t="s">
        <v>148</v>
      </c>
      <c r="BK284" s="231">
        <f>BK285+BK305+BK322+BK328+BK346+BK373+BK406+BK450+BK475+BK647+BK685</f>
        <v>0</v>
      </c>
    </row>
    <row r="285" s="11" customFormat="1" ht="19.92" customHeight="1">
      <c r="B285" s="218"/>
      <c r="C285" s="219"/>
      <c r="D285" s="220" t="s">
        <v>69</v>
      </c>
      <c r="E285" s="232" t="s">
        <v>453</v>
      </c>
      <c r="F285" s="232" t="s">
        <v>454</v>
      </c>
      <c r="G285" s="219"/>
      <c r="H285" s="219"/>
      <c r="I285" s="222"/>
      <c r="J285" s="233">
        <f>BK285</f>
        <v>0</v>
      </c>
      <c r="K285" s="219"/>
      <c r="L285" s="224"/>
      <c r="M285" s="225"/>
      <c r="N285" s="226"/>
      <c r="O285" s="226"/>
      <c r="P285" s="227">
        <f>SUM(P286:P304)</f>
        <v>0</v>
      </c>
      <c r="Q285" s="226"/>
      <c r="R285" s="227">
        <f>SUM(R286:R304)</f>
        <v>0.45233109999999999</v>
      </c>
      <c r="S285" s="226"/>
      <c r="T285" s="228">
        <f>SUM(T286:T304)</f>
        <v>0</v>
      </c>
      <c r="AR285" s="229" t="s">
        <v>80</v>
      </c>
      <c r="AT285" s="230" t="s">
        <v>69</v>
      </c>
      <c r="AU285" s="230" t="s">
        <v>78</v>
      </c>
      <c r="AY285" s="229" t="s">
        <v>148</v>
      </c>
      <c r="BK285" s="231">
        <f>SUM(BK286:BK304)</f>
        <v>0</v>
      </c>
    </row>
    <row r="286" s="1" customFormat="1" ht="25.5" customHeight="1">
      <c r="B286" s="47"/>
      <c r="C286" s="234" t="s">
        <v>455</v>
      </c>
      <c r="D286" s="234" t="s">
        <v>151</v>
      </c>
      <c r="E286" s="235" t="s">
        <v>456</v>
      </c>
      <c r="F286" s="236" t="s">
        <v>457</v>
      </c>
      <c r="G286" s="237" t="s">
        <v>154</v>
      </c>
      <c r="H286" s="238">
        <v>37.700000000000003</v>
      </c>
      <c r="I286" s="239"/>
      <c r="J286" s="240">
        <f>ROUND(I286*H286,2)</f>
        <v>0</v>
      </c>
      <c r="K286" s="236" t="s">
        <v>155</v>
      </c>
      <c r="L286" s="73"/>
      <c r="M286" s="241" t="s">
        <v>21</v>
      </c>
      <c r="N286" s="242" t="s">
        <v>41</v>
      </c>
      <c r="O286" s="48"/>
      <c r="P286" s="243">
        <f>O286*H286</f>
        <v>0</v>
      </c>
      <c r="Q286" s="243">
        <v>0.0060000000000000001</v>
      </c>
      <c r="R286" s="243">
        <f>Q286*H286</f>
        <v>0.22620000000000001</v>
      </c>
      <c r="S286" s="243">
        <v>0</v>
      </c>
      <c r="T286" s="244">
        <f>S286*H286</f>
        <v>0</v>
      </c>
      <c r="AR286" s="25" t="s">
        <v>238</v>
      </c>
      <c r="AT286" s="25" t="s">
        <v>151</v>
      </c>
      <c r="AU286" s="25" t="s">
        <v>80</v>
      </c>
      <c r="AY286" s="25" t="s">
        <v>148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25" t="s">
        <v>78</v>
      </c>
      <c r="BK286" s="245">
        <f>ROUND(I286*H286,2)</f>
        <v>0</v>
      </c>
      <c r="BL286" s="25" t="s">
        <v>238</v>
      </c>
      <c r="BM286" s="25" t="s">
        <v>458</v>
      </c>
    </row>
    <row r="287" s="1" customFormat="1">
      <c r="B287" s="47"/>
      <c r="C287" s="75"/>
      <c r="D287" s="248" t="s">
        <v>459</v>
      </c>
      <c r="E287" s="75"/>
      <c r="F287" s="300" t="s">
        <v>460</v>
      </c>
      <c r="G287" s="75"/>
      <c r="H287" s="75"/>
      <c r="I287" s="204"/>
      <c r="J287" s="75"/>
      <c r="K287" s="75"/>
      <c r="L287" s="73"/>
      <c r="M287" s="301"/>
      <c r="N287" s="48"/>
      <c r="O287" s="48"/>
      <c r="P287" s="48"/>
      <c r="Q287" s="48"/>
      <c r="R287" s="48"/>
      <c r="S287" s="48"/>
      <c r="T287" s="96"/>
      <c r="AT287" s="25" t="s">
        <v>459</v>
      </c>
      <c r="AU287" s="25" t="s">
        <v>80</v>
      </c>
    </row>
    <row r="288" s="13" customFormat="1">
      <c r="B288" s="258"/>
      <c r="C288" s="259"/>
      <c r="D288" s="248" t="s">
        <v>158</v>
      </c>
      <c r="E288" s="260" t="s">
        <v>21</v>
      </c>
      <c r="F288" s="261" t="s">
        <v>321</v>
      </c>
      <c r="G288" s="259"/>
      <c r="H288" s="260" t="s">
        <v>21</v>
      </c>
      <c r="I288" s="262"/>
      <c r="J288" s="259"/>
      <c r="K288" s="259"/>
      <c r="L288" s="263"/>
      <c r="M288" s="264"/>
      <c r="N288" s="265"/>
      <c r="O288" s="265"/>
      <c r="P288" s="265"/>
      <c r="Q288" s="265"/>
      <c r="R288" s="265"/>
      <c r="S288" s="265"/>
      <c r="T288" s="266"/>
      <c r="AT288" s="267" t="s">
        <v>158</v>
      </c>
      <c r="AU288" s="267" t="s">
        <v>80</v>
      </c>
      <c r="AV288" s="13" t="s">
        <v>78</v>
      </c>
      <c r="AW288" s="13" t="s">
        <v>34</v>
      </c>
      <c r="AX288" s="13" t="s">
        <v>70</v>
      </c>
      <c r="AY288" s="267" t="s">
        <v>148</v>
      </c>
    </row>
    <row r="289" s="12" customFormat="1">
      <c r="B289" s="246"/>
      <c r="C289" s="247"/>
      <c r="D289" s="248" t="s">
        <v>158</v>
      </c>
      <c r="E289" s="249" t="s">
        <v>21</v>
      </c>
      <c r="F289" s="250" t="s">
        <v>461</v>
      </c>
      <c r="G289" s="247"/>
      <c r="H289" s="251">
        <v>36</v>
      </c>
      <c r="I289" s="252"/>
      <c r="J289" s="247"/>
      <c r="K289" s="247"/>
      <c r="L289" s="253"/>
      <c r="M289" s="254"/>
      <c r="N289" s="255"/>
      <c r="O289" s="255"/>
      <c r="P289" s="255"/>
      <c r="Q289" s="255"/>
      <c r="R289" s="255"/>
      <c r="S289" s="255"/>
      <c r="T289" s="256"/>
      <c r="AT289" s="257" t="s">
        <v>158</v>
      </c>
      <c r="AU289" s="257" t="s">
        <v>80</v>
      </c>
      <c r="AV289" s="12" t="s">
        <v>80</v>
      </c>
      <c r="AW289" s="12" t="s">
        <v>34</v>
      </c>
      <c r="AX289" s="12" t="s">
        <v>70</v>
      </c>
      <c r="AY289" s="257" t="s">
        <v>148</v>
      </c>
    </row>
    <row r="290" s="13" customFormat="1">
      <c r="B290" s="258"/>
      <c r="C290" s="259"/>
      <c r="D290" s="248" t="s">
        <v>158</v>
      </c>
      <c r="E290" s="260" t="s">
        <v>21</v>
      </c>
      <c r="F290" s="261" t="s">
        <v>462</v>
      </c>
      <c r="G290" s="259"/>
      <c r="H290" s="260" t="s">
        <v>21</v>
      </c>
      <c r="I290" s="262"/>
      <c r="J290" s="259"/>
      <c r="K290" s="259"/>
      <c r="L290" s="263"/>
      <c r="M290" s="264"/>
      <c r="N290" s="265"/>
      <c r="O290" s="265"/>
      <c r="P290" s="265"/>
      <c r="Q290" s="265"/>
      <c r="R290" s="265"/>
      <c r="S290" s="265"/>
      <c r="T290" s="266"/>
      <c r="AT290" s="267" t="s">
        <v>158</v>
      </c>
      <c r="AU290" s="267" t="s">
        <v>80</v>
      </c>
      <c r="AV290" s="13" t="s">
        <v>78</v>
      </c>
      <c r="AW290" s="13" t="s">
        <v>34</v>
      </c>
      <c r="AX290" s="13" t="s">
        <v>70</v>
      </c>
      <c r="AY290" s="267" t="s">
        <v>148</v>
      </c>
    </row>
    <row r="291" s="12" customFormat="1">
      <c r="B291" s="246"/>
      <c r="C291" s="247"/>
      <c r="D291" s="248" t="s">
        <v>158</v>
      </c>
      <c r="E291" s="249" t="s">
        <v>21</v>
      </c>
      <c r="F291" s="250" t="s">
        <v>463</v>
      </c>
      <c r="G291" s="247"/>
      <c r="H291" s="251">
        <v>1.7</v>
      </c>
      <c r="I291" s="252"/>
      <c r="J291" s="247"/>
      <c r="K291" s="247"/>
      <c r="L291" s="253"/>
      <c r="M291" s="254"/>
      <c r="N291" s="255"/>
      <c r="O291" s="255"/>
      <c r="P291" s="255"/>
      <c r="Q291" s="255"/>
      <c r="R291" s="255"/>
      <c r="S291" s="255"/>
      <c r="T291" s="256"/>
      <c r="AT291" s="257" t="s">
        <v>158</v>
      </c>
      <c r="AU291" s="257" t="s">
        <v>80</v>
      </c>
      <c r="AV291" s="12" t="s">
        <v>80</v>
      </c>
      <c r="AW291" s="12" t="s">
        <v>34</v>
      </c>
      <c r="AX291" s="12" t="s">
        <v>70</v>
      </c>
      <c r="AY291" s="257" t="s">
        <v>148</v>
      </c>
    </row>
    <row r="292" s="14" customFormat="1">
      <c r="B292" s="268"/>
      <c r="C292" s="269"/>
      <c r="D292" s="248" t="s">
        <v>158</v>
      </c>
      <c r="E292" s="270" t="s">
        <v>21</v>
      </c>
      <c r="F292" s="271" t="s">
        <v>174</v>
      </c>
      <c r="G292" s="269"/>
      <c r="H292" s="272">
        <v>37.700000000000003</v>
      </c>
      <c r="I292" s="273"/>
      <c r="J292" s="269"/>
      <c r="K292" s="269"/>
      <c r="L292" s="274"/>
      <c r="M292" s="275"/>
      <c r="N292" s="276"/>
      <c r="O292" s="276"/>
      <c r="P292" s="276"/>
      <c r="Q292" s="276"/>
      <c r="R292" s="276"/>
      <c r="S292" s="276"/>
      <c r="T292" s="277"/>
      <c r="AT292" s="278" t="s">
        <v>158</v>
      </c>
      <c r="AU292" s="278" t="s">
        <v>80</v>
      </c>
      <c r="AV292" s="14" t="s">
        <v>156</v>
      </c>
      <c r="AW292" s="14" t="s">
        <v>34</v>
      </c>
      <c r="AX292" s="14" t="s">
        <v>78</v>
      </c>
      <c r="AY292" s="278" t="s">
        <v>148</v>
      </c>
    </row>
    <row r="293" s="1" customFormat="1" ht="25.5" customHeight="1">
      <c r="B293" s="47"/>
      <c r="C293" s="234" t="s">
        <v>464</v>
      </c>
      <c r="D293" s="234" t="s">
        <v>151</v>
      </c>
      <c r="E293" s="235" t="s">
        <v>465</v>
      </c>
      <c r="F293" s="236" t="s">
        <v>466</v>
      </c>
      <c r="G293" s="237" t="s">
        <v>154</v>
      </c>
      <c r="H293" s="238">
        <v>37.009999999999998</v>
      </c>
      <c r="I293" s="239"/>
      <c r="J293" s="240">
        <f>ROUND(I293*H293,2)</f>
        <v>0</v>
      </c>
      <c r="K293" s="236" t="s">
        <v>155</v>
      </c>
      <c r="L293" s="73"/>
      <c r="M293" s="241" t="s">
        <v>21</v>
      </c>
      <c r="N293" s="242" t="s">
        <v>41</v>
      </c>
      <c r="O293" s="48"/>
      <c r="P293" s="243">
        <f>O293*H293</f>
        <v>0</v>
      </c>
      <c r="Q293" s="243">
        <v>0.00611</v>
      </c>
      <c r="R293" s="243">
        <f>Q293*H293</f>
        <v>0.22613109999999997</v>
      </c>
      <c r="S293" s="243">
        <v>0</v>
      </c>
      <c r="T293" s="244">
        <f>S293*H293</f>
        <v>0</v>
      </c>
      <c r="AR293" s="25" t="s">
        <v>238</v>
      </c>
      <c r="AT293" s="25" t="s">
        <v>151</v>
      </c>
      <c r="AU293" s="25" t="s">
        <v>80</v>
      </c>
      <c r="AY293" s="25" t="s">
        <v>148</v>
      </c>
      <c r="BE293" s="245">
        <f>IF(N293="základní",J293,0)</f>
        <v>0</v>
      </c>
      <c r="BF293" s="245">
        <f>IF(N293="snížená",J293,0)</f>
        <v>0</v>
      </c>
      <c r="BG293" s="245">
        <f>IF(N293="zákl. přenesená",J293,0)</f>
        <v>0</v>
      </c>
      <c r="BH293" s="245">
        <f>IF(N293="sníž. přenesená",J293,0)</f>
        <v>0</v>
      </c>
      <c r="BI293" s="245">
        <f>IF(N293="nulová",J293,0)</f>
        <v>0</v>
      </c>
      <c r="BJ293" s="25" t="s">
        <v>78</v>
      </c>
      <c r="BK293" s="245">
        <f>ROUND(I293*H293,2)</f>
        <v>0</v>
      </c>
      <c r="BL293" s="25" t="s">
        <v>238</v>
      </c>
      <c r="BM293" s="25" t="s">
        <v>467</v>
      </c>
    </row>
    <row r="294" s="1" customFormat="1">
      <c r="B294" s="47"/>
      <c r="C294" s="75"/>
      <c r="D294" s="248" t="s">
        <v>459</v>
      </c>
      <c r="E294" s="75"/>
      <c r="F294" s="300" t="s">
        <v>468</v>
      </c>
      <c r="G294" s="75"/>
      <c r="H294" s="75"/>
      <c r="I294" s="204"/>
      <c r="J294" s="75"/>
      <c r="K294" s="75"/>
      <c r="L294" s="73"/>
      <c r="M294" s="301"/>
      <c r="N294" s="48"/>
      <c r="O294" s="48"/>
      <c r="P294" s="48"/>
      <c r="Q294" s="48"/>
      <c r="R294" s="48"/>
      <c r="S294" s="48"/>
      <c r="T294" s="96"/>
      <c r="AT294" s="25" t="s">
        <v>459</v>
      </c>
      <c r="AU294" s="25" t="s">
        <v>80</v>
      </c>
    </row>
    <row r="295" s="13" customFormat="1">
      <c r="B295" s="258"/>
      <c r="C295" s="259"/>
      <c r="D295" s="248" t="s">
        <v>158</v>
      </c>
      <c r="E295" s="260" t="s">
        <v>21</v>
      </c>
      <c r="F295" s="261" t="s">
        <v>321</v>
      </c>
      <c r="G295" s="259"/>
      <c r="H295" s="260" t="s">
        <v>21</v>
      </c>
      <c r="I295" s="262"/>
      <c r="J295" s="259"/>
      <c r="K295" s="259"/>
      <c r="L295" s="263"/>
      <c r="M295" s="264"/>
      <c r="N295" s="265"/>
      <c r="O295" s="265"/>
      <c r="P295" s="265"/>
      <c r="Q295" s="265"/>
      <c r="R295" s="265"/>
      <c r="S295" s="265"/>
      <c r="T295" s="266"/>
      <c r="AT295" s="267" t="s">
        <v>158</v>
      </c>
      <c r="AU295" s="267" t="s">
        <v>80</v>
      </c>
      <c r="AV295" s="13" t="s">
        <v>78</v>
      </c>
      <c r="AW295" s="13" t="s">
        <v>34</v>
      </c>
      <c r="AX295" s="13" t="s">
        <v>70</v>
      </c>
      <c r="AY295" s="267" t="s">
        <v>148</v>
      </c>
    </row>
    <row r="296" s="12" customFormat="1">
      <c r="B296" s="246"/>
      <c r="C296" s="247"/>
      <c r="D296" s="248" t="s">
        <v>158</v>
      </c>
      <c r="E296" s="249" t="s">
        <v>21</v>
      </c>
      <c r="F296" s="250" t="s">
        <v>469</v>
      </c>
      <c r="G296" s="247"/>
      <c r="H296" s="251">
        <v>23.399999999999999</v>
      </c>
      <c r="I296" s="252"/>
      <c r="J296" s="247"/>
      <c r="K296" s="247"/>
      <c r="L296" s="253"/>
      <c r="M296" s="254"/>
      <c r="N296" s="255"/>
      <c r="O296" s="255"/>
      <c r="P296" s="255"/>
      <c r="Q296" s="255"/>
      <c r="R296" s="255"/>
      <c r="S296" s="255"/>
      <c r="T296" s="256"/>
      <c r="AT296" s="257" t="s">
        <v>158</v>
      </c>
      <c r="AU296" s="257" t="s">
        <v>80</v>
      </c>
      <c r="AV296" s="12" t="s">
        <v>80</v>
      </c>
      <c r="AW296" s="12" t="s">
        <v>34</v>
      </c>
      <c r="AX296" s="12" t="s">
        <v>70</v>
      </c>
      <c r="AY296" s="257" t="s">
        <v>148</v>
      </c>
    </row>
    <row r="297" s="12" customFormat="1">
      <c r="B297" s="246"/>
      <c r="C297" s="247"/>
      <c r="D297" s="248" t="s">
        <v>158</v>
      </c>
      <c r="E297" s="249" t="s">
        <v>21</v>
      </c>
      <c r="F297" s="250" t="s">
        <v>470</v>
      </c>
      <c r="G297" s="247"/>
      <c r="H297" s="251">
        <v>3.04</v>
      </c>
      <c r="I297" s="252"/>
      <c r="J297" s="247"/>
      <c r="K297" s="247"/>
      <c r="L297" s="253"/>
      <c r="M297" s="254"/>
      <c r="N297" s="255"/>
      <c r="O297" s="255"/>
      <c r="P297" s="255"/>
      <c r="Q297" s="255"/>
      <c r="R297" s="255"/>
      <c r="S297" s="255"/>
      <c r="T297" s="256"/>
      <c r="AT297" s="257" t="s">
        <v>158</v>
      </c>
      <c r="AU297" s="257" t="s">
        <v>80</v>
      </c>
      <c r="AV297" s="12" t="s">
        <v>80</v>
      </c>
      <c r="AW297" s="12" t="s">
        <v>34</v>
      </c>
      <c r="AX297" s="12" t="s">
        <v>70</v>
      </c>
      <c r="AY297" s="257" t="s">
        <v>148</v>
      </c>
    </row>
    <row r="298" s="13" customFormat="1">
      <c r="B298" s="258"/>
      <c r="C298" s="259"/>
      <c r="D298" s="248" t="s">
        <v>158</v>
      </c>
      <c r="E298" s="260" t="s">
        <v>21</v>
      </c>
      <c r="F298" s="261" t="s">
        <v>462</v>
      </c>
      <c r="G298" s="259"/>
      <c r="H298" s="260" t="s">
        <v>21</v>
      </c>
      <c r="I298" s="262"/>
      <c r="J298" s="259"/>
      <c r="K298" s="259"/>
      <c r="L298" s="263"/>
      <c r="M298" s="264"/>
      <c r="N298" s="265"/>
      <c r="O298" s="265"/>
      <c r="P298" s="265"/>
      <c r="Q298" s="265"/>
      <c r="R298" s="265"/>
      <c r="S298" s="265"/>
      <c r="T298" s="266"/>
      <c r="AT298" s="267" t="s">
        <v>158</v>
      </c>
      <c r="AU298" s="267" t="s">
        <v>80</v>
      </c>
      <c r="AV298" s="13" t="s">
        <v>78</v>
      </c>
      <c r="AW298" s="13" t="s">
        <v>34</v>
      </c>
      <c r="AX298" s="13" t="s">
        <v>70</v>
      </c>
      <c r="AY298" s="267" t="s">
        <v>148</v>
      </c>
    </row>
    <row r="299" s="12" customFormat="1">
      <c r="B299" s="246"/>
      <c r="C299" s="247"/>
      <c r="D299" s="248" t="s">
        <v>158</v>
      </c>
      <c r="E299" s="249" t="s">
        <v>21</v>
      </c>
      <c r="F299" s="250" t="s">
        <v>471</v>
      </c>
      <c r="G299" s="247"/>
      <c r="H299" s="251">
        <v>6.9699999999999998</v>
      </c>
      <c r="I299" s="252"/>
      <c r="J299" s="247"/>
      <c r="K299" s="247"/>
      <c r="L299" s="253"/>
      <c r="M299" s="254"/>
      <c r="N299" s="255"/>
      <c r="O299" s="255"/>
      <c r="P299" s="255"/>
      <c r="Q299" s="255"/>
      <c r="R299" s="255"/>
      <c r="S299" s="255"/>
      <c r="T299" s="256"/>
      <c r="AT299" s="257" t="s">
        <v>158</v>
      </c>
      <c r="AU299" s="257" t="s">
        <v>80</v>
      </c>
      <c r="AV299" s="12" t="s">
        <v>80</v>
      </c>
      <c r="AW299" s="12" t="s">
        <v>34</v>
      </c>
      <c r="AX299" s="12" t="s">
        <v>70</v>
      </c>
      <c r="AY299" s="257" t="s">
        <v>148</v>
      </c>
    </row>
    <row r="300" s="13" customFormat="1">
      <c r="B300" s="258"/>
      <c r="C300" s="259"/>
      <c r="D300" s="248" t="s">
        <v>158</v>
      </c>
      <c r="E300" s="260" t="s">
        <v>21</v>
      </c>
      <c r="F300" s="261" t="s">
        <v>472</v>
      </c>
      <c r="G300" s="259"/>
      <c r="H300" s="260" t="s">
        <v>21</v>
      </c>
      <c r="I300" s="262"/>
      <c r="J300" s="259"/>
      <c r="K300" s="259"/>
      <c r="L300" s="263"/>
      <c r="M300" s="264"/>
      <c r="N300" s="265"/>
      <c r="O300" s="265"/>
      <c r="P300" s="265"/>
      <c r="Q300" s="265"/>
      <c r="R300" s="265"/>
      <c r="S300" s="265"/>
      <c r="T300" s="266"/>
      <c r="AT300" s="267" t="s">
        <v>158</v>
      </c>
      <c r="AU300" s="267" t="s">
        <v>80</v>
      </c>
      <c r="AV300" s="13" t="s">
        <v>78</v>
      </c>
      <c r="AW300" s="13" t="s">
        <v>34</v>
      </c>
      <c r="AX300" s="13" t="s">
        <v>70</v>
      </c>
      <c r="AY300" s="267" t="s">
        <v>148</v>
      </c>
    </row>
    <row r="301" s="12" customFormat="1">
      <c r="B301" s="246"/>
      <c r="C301" s="247"/>
      <c r="D301" s="248" t="s">
        <v>158</v>
      </c>
      <c r="E301" s="249" t="s">
        <v>21</v>
      </c>
      <c r="F301" s="250" t="s">
        <v>473</v>
      </c>
      <c r="G301" s="247"/>
      <c r="H301" s="251">
        <v>3.6000000000000001</v>
      </c>
      <c r="I301" s="252"/>
      <c r="J301" s="247"/>
      <c r="K301" s="247"/>
      <c r="L301" s="253"/>
      <c r="M301" s="254"/>
      <c r="N301" s="255"/>
      <c r="O301" s="255"/>
      <c r="P301" s="255"/>
      <c r="Q301" s="255"/>
      <c r="R301" s="255"/>
      <c r="S301" s="255"/>
      <c r="T301" s="256"/>
      <c r="AT301" s="257" t="s">
        <v>158</v>
      </c>
      <c r="AU301" s="257" t="s">
        <v>80</v>
      </c>
      <c r="AV301" s="12" t="s">
        <v>80</v>
      </c>
      <c r="AW301" s="12" t="s">
        <v>34</v>
      </c>
      <c r="AX301" s="12" t="s">
        <v>70</v>
      </c>
      <c r="AY301" s="257" t="s">
        <v>148</v>
      </c>
    </row>
    <row r="302" s="14" customFormat="1">
      <c r="B302" s="268"/>
      <c r="C302" s="269"/>
      <c r="D302" s="248" t="s">
        <v>158</v>
      </c>
      <c r="E302" s="270" t="s">
        <v>21</v>
      </c>
      <c r="F302" s="271" t="s">
        <v>174</v>
      </c>
      <c r="G302" s="269"/>
      <c r="H302" s="272">
        <v>37.009999999999998</v>
      </c>
      <c r="I302" s="273"/>
      <c r="J302" s="269"/>
      <c r="K302" s="269"/>
      <c r="L302" s="274"/>
      <c r="M302" s="275"/>
      <c r="N302" s="276"/>
      <c r="O302" s="276"/>
      <c r="P302" s="276"/>
      <c r="Q302" s="276"/>
      <c r="R302" s="276"/>
      <c r="S302" s="276"/>
      <c r="T302" s="277"/>
      <c r="AT302" s="278" t="s">
        <v>158</v>
      </c>
      <c r="AU302" s="278" t="s">
        <v>80</v>
      </c>
      <c r="AV302" s="14" t="s">
        <v>156</v>
      </c>
      <c r="AW302" s="14" t="s">
        <v>34</v>
      </c>
      <c r="AX302" s="14" t="s">
        <v>78</v>
      </c>
      <c r="AY302" s="278" t="s">
        <v>148</v>
      </c>
    </row>
    <row r="303" s="1" customFormat="1" ht="38.25" customHeight="1">
      <c r="B303" s="47"/>
      <c r="C303" s="234" t="s">
        <v>474</v>
      </c>
      <c r="D303" s="234" t="s">
        <v>151</v>
      </c>
      <c r="E303" s="235" t="s">
        <v>475</v>
      </c>
      <c r="F303" s="236" t="s">
        <v>476</v>
      </c>
      <c r="G303" s="237" t="s">
        <v>413</v>
      </c>
      <c r="H303" s="238">
        <v>0.45200000000000001</v>
      </c>
      <c r="I303" s="239"/>
      <c r="J303" s="240">
        <f>ROUND(I303*H303,2)</f>
        <v>0</v>
      </c>
      <c r="K303" s="236" t="s">
        <v>155</v>
      </c>
      <c r="L303" s="73"/>
      <c r="M303" s="241" t="s">
        <v>21</v>
      </c>
      <c r="N303" s="242" t="s">
        <v>41</v>
      </c>
      <c r="O303" s="48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AR303" s="25" t="s">
        <v>238</v>
      </c>
      <c r="AT303" s="25" t="s">
        <v>151</v>
      </c>
      <c r="AU303" s="25" t="s">
        <v>80</v>
      </c>
      <c r="AY303" s="25" t="s">
        <v>148</v>
      </c>
      <c r="BE303" s="245">
        <f>IF(N303="základní",J303,0)</f>
        <v>0</v>
      </c>
      <c r="BF303" s="245">
        <f>IF(N303="snížená",J303,0)</f>
        <v>0</v>
      </c>
      <c r="BG303" s="245">
        <f>IF(N303="zákl. přenesená",J303,0)</f>
        <v>0</v>
      </c>
      <c r="BH303" s="245">
        <f>IF(N303="sníž. přenesená",J303,0)</f>
        <v>0</v>
      </c>
      <c r="BI303" s="245">
        <f>IF(N303="nulová",J303,0)</f>
        <v>0</v>
      </c>
      <c r="BJ303" s="25" t="s">
        <v>78</v>
      </c>
      <c r="BK303" s="245">
        <f>ROUND(I303*H303,2)</f>
        <v>0</v>
      </c>
      <c r="BL303" s="25" t="s">
        <v>238</v>
      </c>
      <c r="BM303" s="25" t="s">
        <v>477</v>
      </c>
    </row>
    <row r="304" s="1" customFormat="1" ht="38.25" customHeight="1">
      <c r="B304" s="47"/>
      <c r="C304" s="234" t="s">
        <v>478</v>
      </c>
      <c r="D304" s="234" t="s">
        <v>151</v>
      </c>
      <c r="E304" s="235" t="s">
        <v>479</v>
      </c>
      <c r="F304" s="236" t="s">
        <v>480</v>
      </c>
      <c r="G304" s="237" t="s">
        <v>413</v>
      </c>
      <c r="H304" s="238">
        <v>0.45200000000000001</v>
      </c>
      <c r="I304" s="239"/>
      <c r="J304" s="240">
        <f>ROUND(I304*H304,2)</f>
        <v>0</v>
      </c>
      <c r="K304" s="236" t="s">
        <v>155</v>
      </c>
      <c r="L304" s="73"/>
      <c r="M304" s="241" t="s">
        <v>21</v>
      </c>
      <c r="N304" s="242" t="s">
        <v>41</v>
      </c>
      <c r="O304" s="48"/>
      <c r="P304" s="243">
        <f>O304*H304</f>
        <v>0</v>
      </c>
      <c r="Q304" s="243">
        <v>0</v>
      </c>
      <c r="R304" s="243">
        <f>Q304*H304</f>
        <v>0</v>
      </c>
      <c r="S304" s="243">
        <v>0</v>
      </c>
      <c r="T304" s="244">
        <f>S304*H304</f>
        <v>0</v>
      </c>
      <c r="AR304" s="25" t="s">
        <v>238</v>
      </c>
      <c r="AT304" s="25" t="s">
        <v>151</v>
      </c>
      <c r="AU304" s="25" t="s">
        <v>80</v>
      </c>
      <c r="AY304" s="25" t="s">
        <v>148</v>
      </c>
      <c r="BE304" s="245">
        <f>IF(N304="základní",J304,0)</f>
        <v>0</v>
      </c>
      <c r="BF304" s="245">
        <f>IF(N304="snížená",J304,0)</f>
        <v>0</v>
      </c>
      <c r="BG304" s="245">
        <f>IF(N304="zákl. přenesená",J304,0)</f>
        <v>0</v>
      </c>
      <c r="BH304" s="245">
        <f>IF(N304="sníž. přenesená",J304,0)</f>
        <v>0</v>
      </c>
      <c r="BI304" s="245">
        <f>IF(N304="nulová",J304,0)</f>
        <v>0</v>
      </c>
      <c r="BJ304" s="25" t="s">
        <v>78</v>
      </c>
      <c r="BK304" s="245">
        <f>ROUND(I304*H304,2)</f>
        <v>0</v>
      </c>
      <c r="BL304" s="25" t="s">
        <v>238</v>
      </c>
      <c r="BM304" s="25" t="s">
        <v>481</v>
      </c>
    </row>
    <row r="305" s="11" customFormat="1" ht="29.88" customHeight="1">
      <c r="B305" s="218"/>
      <c r="C305" s="219"/>
      <c r="D305" s="220" t="s">
        <v>69</v>
      </c>
      <c r="E305" s="232" t="s">
        <v>482</v>
      </c>
      <c r="F305" s="232" t="s">
        <v>483</v>
      </c>
      <c r="G305" s="219"/>
      <c r="H305" s="219"/>
      <c r="I305" s="222"/>
      <c r="J305" s="233">
        <f>BK305</f>
        <v>0</v>
      </c>
      <c r="K305" s="219"/>
      <c r="L305" s="224"/>
      <c r="M305" s="225"/>
      <c r="N305" s="226"/>
      <c r="O305" s="226"/>
      <c r="P305" s="227">
        <f>SUM(P306:P321)</f>
        <v>0</v>
      </c>
      <c r="Q305" s="226"/>
      <c r="R305" s="227">
        <f>SUM(R306:R321)</f>
        <v>0.059712399999999999</v>
      </c>
      <c r="S305" s="226"/>
      <c r="T305" s="228">
        <f>SUM(T306:T321)</f>
        <v>0.45600800000000002</v>
      </c>
      <c r="AR305" s="229" t="s">
        <v>80</v>
      </c>
      <c r="AT305" s="230" t="s">
        <v>69</v>
      </c>
      <c r="AU305" s="230" t="s">
        <v>78</v>
      </c>
      <c r="AY305" s="229" t="s">
        <v>148</v>
      </c>
      <c r="BK305" s="231">
        <f>SUM(BK306:BK321)</f>
        <v>0</v>
      </c>
    </row>
    <row r="306" s="1" customFormat="1" ht="16.5" customHeight="1">
      <c r="B306" s="47"/>
      <c r="C306" s="234" t="s">
        <v>484</v>
      </c>
      <c r="D306" s="234" t="s">
        <v>151</v>
      </c>
      <c r="E306" s="235" t="s">
        <v>485</v>
      </c>
      <c r="F306" s="236" t="s">
        <v>486</v>
      </c>
      <c r="G306" s="237" t="s">
        <v>154</v>
      </c>
      <c r="H306" s="238">
        <v>19.16</v>
      </c>
      <c r="I306" s="239"/>
      <c r="J306" s="240">
        <f>ROUND(I306*H306,2)</f>
        <v>0</v>
      </c>
      <c r="K306" s="236" t="s">
        <v>155</v>
      </c>
      <c r="L306" s="73"/>
      <c r="M306" s="241" t="s">
        <v>21</v>
      </c>
      <c r="N306" s="242" t="s">
        <v>41</v>
      </c>
      <c r="O306" s="48"/>
      <c r="P306" s="243">
        <f>O306*H306</f>
        <v>0</v>
      </c>
      <c r="Q306" s="243">
        <v>0</v>
      </c>
      <c r="R306" s="243">
        <f>Q306*H306</f>
        <v>0</v>
      </c>
      <c r="S306" s="243">
        <v>0.023800000000000002</v>
      </c>
      <c r="T306" s="244">
        <f>S306*H306</f>
        <v>0.45600800000000002</v>
      </c>
      <c r="AR306" s="25" t="s">
        <v>238</v>
      </c>
      <c r="AT306" s="25" t="s">
        <v>151</v>
      </c>
      <c r="AU306" s="25" t="s">
        <v>80</v>
      </c>
      <c r="AY306" s="25" t="s">
        <v>148</v>
      </c>
      <c r="BE306" s="245">
        <f>IF(N306="základní",J306,0)</f>
        <v>0</v>
      </c>
      <c r="BF306" s="245">
        <f>IF(N306="snížená",J306,0)</f>
        <v>0</v>
      </c>
      <c r="BG306" s="245">
        <f>IF(N306="zákl. přenesená",J306,0)</f>
        <v>0</v>
      </c>
      <c r="BH306" s="245">
        <f>IF(N306="sníž. přenesená",J306,0)</f>
        <v>0</v>
      </c>
      <c r="BI306" s="245">
        <f>IF(N306="nulová",J306,0)</f>
        <v>0</v>
      </c>
      <c r="BJ306" s="25" t="s">
        <v>78</v>
      </c>
      <c r="BK306" s="245">
        <f>ROUND(I306*H306,2)</f>
        <v>0</v>
      </c>
      <c r="BL306" s="25" t="s">
        <v>238</v>
      </c>
      <c r="BM306" s="25" t="s">
        <v>487</v>
      </c>
    </row>
    <row r="307" s="13" customFormat="1">
      <c r="B307" s="258"/>
      <c r="C307" s="259"/>
      <c r="D307" s="248" t="s">
        <v>158</v>
      </c>
      <c r="E307" s="260" t="s">
        <v>21</v>
      </c>
      <c r="F307" s="261" t="s">
        <v>488</v>
      </c>
      <c r="G307" s="259"/>
      <c r="H307" s="260" t="s">
        <v>21</v>
      </c>
      <c r="I307" s="262"/>
      <c r="J307" s="259"/>
      <c r="K307" s="259"/>
      <c r="L307" s="263"/>
      <c r="M307" s="264"/>
      <c r="N307" s="265"/>
      <c r="O307" s="265"/>
      <c r="P307" s="265"/>
      <c r="Q307" s="265"/>
      <c r="R307" s="265"/>
      <c r="S307" s="265"/>
      <c r="T307" s="266"/>
      <c r="AT307" s="267" t="s">
        <v>158</v>
      </c>
      <c r="AU307" s="267" t="s">
        <v>80</v>
      </c>
      <c r="AV307" s="13" t="s">
        <v>78</v>
      </c>
      <c r="AW307" s="13" t="s">
        <v>34</v>
      </c>
      <c r="AX307" s="13" t="s">
        <v>70</v>
      </c>
      <c r="AY307" s="267" t="s">
        <v>148</v>
      </c>
    </row>
    <row r="308" s="12" customFormat="1">
      <c r="B308" s="246"/>
      <c r="C308" s="247"/>
      <c r="D308" s="248" t="s">
        <v>158</v>
      </c>
      <c r="E308" s="249" t="s">
        <v>21</v>
      </c>
      <c r="F308" s="250" t="s">
        <v>489</v>
      </c>
      <c r="G308" s="247"/>
      <c r="H308" s="251">
        <v>13.34</v>
      </c>
      <c r="I308" s="252"/>
      <c r="J308" s="247"/>
      <c r="K308" s="247"/>
      <c r="L308" s="253"/>
      <c r="M308" s="254"/>
      <c r="N308" s="255"/>
      <c r="O308" s="255"/>
      <c r="P308" s="255"/>
      <c r="Q308" s="255"/>
      <c r="R308" s="255"/>
      <c r="S308" s="255"/>
      <c r="T308" s="256"/>
      <c r="AT308" s="257" t="s">
        <v>158</v>
      </c>
      <c r="AU308" s="257" t="s">
        <v>80</v>
      </c>
      <c r="AV308" s="12" t="s">
        <v>80</v>
      </c>
      <c r="AW308" s="12" t="s">
        <v>34</v>
      </c>
      <c r="AX308" s="12" t="s">
        <v>70</v>
      </c>
      <c r="AY308" s="257" t="s">
        <v>148</v>
      </c>
    </row>
    <row r="309" s="13" customFormat="1">
      <c r="B309" s="258"/>
      <c r="C309" s="259"/>
      <c r="D309" s="248" t="s">
        <v>158</v>
      </c>
      <c r="E309" s="260" t="s">
        <v>21</v>
      </c>
      <c r="F309" s="261" t="s">
        <v>490</v>
      </c>
      <c r="G309" s="259"/>
      <c r="H309" s="260" t="s">
        <v>21</v>
      </c>
      <c r="I309" s="262"/>
      <c r="J309" s="259"/>
      <c r="K309" s="259"/>
      <c r="L309" s="263"/>
      <c r="M309" s="264"/>
      <c r="N309" s="265"/>
      <c r="O309" s="265"/>
      <c r="P309" s="265"/>
      <c r="Q309" s="265"/>
      <c r="R309" s="265"/>
      <c r="S309" s="265"/>
      <c r="T309" s="266"/>
      <c r="AT309" s="267" t="s">
        <v>158</v>
      </c>
      <c r="AU309" s="267" t="s">
        <v>80</v>
      </c>
      <c r="AV309" s="13" t="s">
        <v>78</v>
      </c>
      <c r="AW309" s="13" t="s">
        <v>34</v>
      </c>
      <c r="AX309" s="13" t="s">
        <v>70</v>
      </c>
      <c r="AY309" s="267" t="s">
        <v>148</v>
      </c>
    </row>
    <row r="310" s="12" customFormat="1">
      <c r="B310" s="246"/>
      <c r="C310" s="247"/>
      <c r="D310" s="248" t="s">
        <v>158</v>
      </c>
      <c r="E310" s="249" t="s">
        <v>21</v>
      </c>
      <c r="F310" s="250" t="s">
        <v>491</v>
      </c>
      <c r="G310" s="247"/>
      <c r="H310" s="251">
        <v>2.8999999999999999</v>
      </c>
      <c r="I310" s="252"/>
      <c r="J310" s="247"/>
      <c r="K310" s="247"/>
      <c r="L310" s="253"/>
      <c r="M310" s="254"/>
      <c r="N310" s="255"/>
      <c r="O310" s="255"/>
      <c r="P310" s="255"/>
      <c r="Q310" s="255"/>
      <c r="R310" s="255"/>
      <c r="S310" s="255"/>
      <c r="T310" s="256"/>
      <c r="AT310" s="257" t="s">
        <v>158</v>
      </c>
      <c r="AU310" s="257" t="s">
        <v>80</v>
      </c>
      <c r="AV310" s="12" t="s">
        <v>80</v>
      </c>
      <c r="AW310" s="12" t="s">
        <v>34</v>
      </c>
      <c r="AX310" s="12" t="s">
        <v>70</v>
      </c>
      <c r="AY310" s="257" t="s">
        <v>148</v>
      </c>
    </row>
    <row r="311" s="13" customFormat="1">
      <c r="B311" s="258"/>
      <c r="C311" s="259"/>
      <c r="D311" s="248" t="s">
        <v>158</v>
      </c>
      <c r="E311" s="260" t="s">
        <v>21</v>
      </c>
      <c r="F311" s="261" t="s">
        <v>492</v>
      </c>
      <c r="G311" s="259"/>
      <c r="H311" s="260" t="s">
        <v>21</v>
      </c>
      <c r="I311" s="262"/>
      <c r="J311" s="259"/>
      <c r="K311" s="259"/>
      <c r="L311" s="263"/>
      <c r="M311" s="264"/>
      <c r="N311" s="265"/>
      <c r="O311" s="265"/>
      <c r="P311" s="265"/>
      <c r="Q311" s="265"/>
      <c r="R311" s="265"/>
      <c r="S311" s="265"/>
      <c r="T311" s="266"/>
      <c r="AT311" s="267" t="s">
        <v>158</v>
      </c>
      <c r="AU311" s="267" t="s">
        <v>80</v>
      </c>
      <c r="AV311" s="13" t="s">
        <v>78</v>
      </c>
      <c r="AW311" s="13" t="s">
        <v>34</v>
      </c>
      <c r="AX311" s="13" t="s">
        <v>70</v>
      </c>
      <c r="AY311" s="267" t="s">
        <v>148</v>
      </c>
    </row>
    <row r="312" s="12" customFormat="1">
      <c r="B312" s="246"/>
      <c r="C312" s="247"/>
      <c r="D312" s="248" t="s">
        <v>158</v>
      </c>
      <c r="E312" s="249" t="s">
        <v>21</v>
      </c>
      <c r="F312" s="250" t="s">
        <v>493</v>
      </c>
      <c r="G312" s="247"/>
      <c r="H312" s="251">
        <v>1.1599999999999999</v>
      </c>
      <c r="I312" s="252"/>
      <c r="J312" s="247"/>
      <c r="K312" s="247"/>
      <c r="L312" s="253"/>
      <c r="M312" s="254"/>
      <c r="N312" s="255"/>
      <c r="O312" s="255"/>
      <c r="P312" s="255"/>
      <c r="Q312" s="255"/>
      <c r="R312" s="255"/>
      <c r="S312" s="255"/>
      <c r="T312" s="256"/>
      <c r="AT312" s="257" t="s">
        <v>158</v>
      </c>
      <c r="AU312" s="257" t="s">
        <v>80</v>
      </c>
      <c r="AV312" s="12" t="s">
        <v>80</v>
      </c>
      <c r="AW312" s="12" t="s">
        <v>34</v>
      </c>
      <c r="AX312" s="12" t="s">
        <v>70</v>
      </c>
      <c r="AY312" s="257" t="s">
        <v>148</v>
      </c>
    </row>
    <row r="313" s="13" customFormat="1">
      <c r="B313" s="258"/>
      <c r="C313" s="259"/>
      <c r="D313" s="248" t="s">
        <v>158</v>
      </c>
      <c r="E313" s="260" t="s">
        <v>21</v>
      </c>
      <c r="F313" s="261" t="s">
        <v>494</v>
      </c>
      <c r="G313" s="259"/>
      <c r="H313" s="260" t="s">
        <v>21</v>
      </c>
      <c r="I313" s="262"/>
      <c r="J313" s="259"/>
      <c r="K313" s="259"/>
      <c r="L313" s="263"/>
      <c r="M313" s="264"/>
      <c r="N313" s="265"/>
      <c r="O313" s="265"/>
      <c r="P313" s="265"/>
      <c r="Q313" s="265"/>
      <c r="R313" s="265"/>
      <c r="S313" s="265"/>
      <c r="T313" s="266"/>
      <c r="AT313" s="267" t="s">
        <v>158</v>
      </c>
      <c r="AU313" s="267" t="s">
        <v>80</v>
      </c>
      <c r="AV313" s="13" t="s">
        <v>78</v>
      </c>
      <c r="AW313" s="13" t="s">
        <v>34</v>
      </c>
      <c r="AX313" s="13" t="s">
        <v>70</v>
      </c>
      <c r="AY313" s="267" t="s">
        <v>148</v>
      </c>
    </row>
    <row r="314" s="12" customFormat="1">
      <c r="B314" s="246"/>
      <c r="C314" s="247"/>
      <c r="D314" s="248" t="s">
        <v>158</v>
      </c>
      <c r="E314" s="249" t="s">
        <v>21</v>
      </c>
      <c r="F314" s="250" t="s">
        <v>495</v>
      </c>
      <c r="G314" s="247"/>
      <c r="H314" s="251">
        <v>1.76</v>
      </c>
      <c r="I314" s="252"/>
      <c r="J314" s="247"/>
      <c r="K314" s="247"/>
      <c r="L314" s="253"/>
      <c r="M314" s="254"/>
      <c r="N314" s="255"/>
      <c r="O314" s="255"/>
      <c r="P314" s="255"/>
      <c r="Q314" s="255"/>
      <c r="R314" s="255"/>
      <c r="S314" s="255"/>
      <c r="T314" s="256"/>
      <c r="AT314" s="257" t="s">
        <v>158</v>
      </c>
      <c r="AU314" s="257" t="s">
        <v>80</v>
      </c>
      <c r="AV314" s="12" t="s">
        <v>80</v>
      </c>
      <c r="AW314" s="12" t="s">
        <v>34</v>
      </c>
      <c r="AX314" s="12" t="s">
        <v>70</v>
      </c>
      <c r="AY314" s="257" t="s">
        <v>148</v>
      </c>
    </row>
    <row r="315" s="14" customFormat="1">
      <c r="B315" s="268"/>
      <c r="C315" s="269"/>
      <c r="D315" s="248" t="s">
        <v>158</v>
      </c>
      <c r="E315" s="270" t="s">
        <v>21</v>
      </c>
      <c r="F315" s="271" t="s">
        <v>174</v>
      </c>
      <c r="G315" s="269"/>
      <c r="H315" s="272">
        <v>19.16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AT315" s="278" t="s">
        <v>158</v>
      </c>
      <c r="AU315" s="278" t="s">
        <v>80</v>
      </c>
      <c r="AV315" s="14" t="s">
        <v>156</v>
      </c>
      <c r="AW315" s="14" t="s">
        <v>34</v>
      </c>
      <c r="AX315" s="14" t="s">
        <v>78</v>
      </c>
      <c r="AY315" s="278" t="s">
        <v>148</v>
      </c>
    </row>
    <row r="316" s="1" customFormat="1" ht="16.5" customHeight="1">
      <c r="B316" s="47"/>
      <c r="C316" s="234" t="s">
        <v>496</v>
      </c>
      <c r="D316" s="234" t="s">
        <v>151</v>
      </c>
      <c r="E316" s="235" t="s">
        <v>497</v>
      </c>
      <c r="F316" s="236" t="s">
        <v>498</v>
      </c>
      <c r="G316" s="237" t="s">
        <v>154</v>
      </c>
      <c r="H316" s="238">
        <v>19.16</v>
      </c>
      <c r="I316" s="239"/>
      <c r="J316" s="240">
        <f>ROUND(I316*H316,2)</f>
        <v>0</v>
      </c>
      <c r="K316" s="236" t="s">
        <v>155</v>
      </c>
      <c r="L316" s="73"/>
      <c r="M316" s="241" t="s">
        <v>21</v>
      </c>
      <c r="N316" s="242" t="s">
        <v>41</v>
      </c>
      <c r="O316" s="48"/>
      <c r="P316" s="243">
        <f>O316*H316</f>
        <v>0</v>
      </c>
      <c r="Q316" s="243">
        <v>0.00139</v>
      </c>
      <c r="R316" s="243">
        <f>Q316*H316</f>
        <v>0.026632400000000001</v>
      </c>
      <c r="S316" s="243">
        <v>0</v>
      </c>
      <c r="T316" s="244">
        <f>S316*H316</f>
        <v>0</v>
      </c>
      <c r="AR316" s="25" t="s">
        <v>238</v>
      </c>
      <c r="AT316" s="25" t="s">
        <v>151</v>
      </c>
      <c r="AU316" s="25" t="s">
        <v>80</v>
      </c>
      <c r="AY316" s="25" t="s">
        <v>148</v>
      </c>
      <c r="BE316" s="245">
        <f>IF(N316="základní",J316,0)</f>
        <v>0</v>
      </c>
      <c r="BF316" s="245">
        <f>IF(N316="snížená",J316,0)</f>
        <v>0</v>
      </c>
      <c r="BG316" s="245">
        <f>IF(N316="zákl. přenesená",J316,0)</f>
        <v>0</v>
      </c>
      <c r="BH316" s="245">
        <f>IF(N316="sníž. přenesená",J316,0)</f>
        <v>0</v>
      </c>
      <c r="BI316" s="245">
        <f>IF(N316="nulová",J316,0)</f>
        <v>0</v>
      </c>
      <c r="BJ316" s="25" t="s">
        <v>78</v>
      </c>
      <c r="BK316" s="245">
        <f>ROUND(I316*H316,2)</f>
        <v>0</v>
      </c>
      <c r="BL316" s="25" t="s">
        <v>238</v>
      </c>
      <c r="BM316" s="25" t="s">
        <v>499</v>
      </c>
    </row>
    <row r="317" s="1" customFormat="1" ht="38.25" customHeight="1">
      <c r="B317" s="47"/>
      <c r="C317" s="234" t="s">
        <v>500</v>
      </c>
      <c r="D317" s="234" t="s">
        <v>151</v>
      </c>
      <c r="E317" s="235" t="s">
        <v>501</v>
      </c>
      <c r="F317" s="236" t="s">
        <v>502</v>
      </c>
      <c r="G317" s="237" t="s">
        <v>185</v>
      </c>
      <c r="H317" s="238">
        <v>2</v>
      </c>
      <c r="I317" s="239"/>
      <c r="J317" s="240">
        <f>ROUND(I317*H317,2)</f>
        <v>0</v>
      </c>
      <c r="K317" s="236" t="s">
        <v>155</v>
      </c>
      <c r="L317" s="73"/>
      <c r="M317" s="241" t="s">
        <v>21</v>
      </c>
      <c r="N317" s="242" t="s">
        <v>41</v>
      </c>
      <c r="O317" s="48"/>
      <c r="P317" s="243">
        <f>O317*H317</f>
        <v>0</v>
      </c>
      <c r="Q317" s="243">
        <v>0.016539999999999999</v>
      </c>
      <c r="R317" s="243">
        <f>Q317*H317</f>
        <v>0.033079999999999998</v>
      </c>
      <c r="S317" s="243">
        <v>0</v>
      </c>
      <c r="T317" s="244">
        <f>S317*H317</f>
        <v>0</v>
      </c>
      <c r="AR317" s="25" t="s">
        <v>238</v>
      </c>
      <c r="AT317" s="25" t="s">
        <v>151</v>
      </c>
      <c r="AU317" s="25" t="s">
        <v>80</v>
      </c>
      <c r="AY317" s="25" t="s">
        <v>148</v>
      </c>
      <c r="BE317" s="245">
        <f>IF(N317="základní",J317,0)</f>
        <v>0</v>
      </c>
      <c r="BF317" s="245">
        <f>IF(N317="snížená",J317,0)</f>
        <v>0</v>
      </c>
      <c r="BG317" s="245">
        <f>IF(N317="zákl. přenesená",J317,0)</f>
        <v>0</v>
      </c>
      <c r="BH317" s="245">
        <f>IF(N317="sníž. přenesená",J317,0)</f>
        <v>0</v>
      </c>
      <c r="BI317" s="245">
        <f>IF(N317="nulová",J317,0)</f>
        <v>0</v>
      </c>
      <c r="BJ317" s="25" t="s">
        <v>78</v>
      </c>
      <c r="BK317" s="245">
        <f>ROUND(I317*H317,2)</f>
        <v>0</v>
      </c>
      <c r="BL317" s="25" t="s">
        <v>238</v>
      </c>
      <c r="BM317" s="25" t="s">
        <v>503</v>
      </c>
    </row>
    <row r="318" s="1" customFormat="1" ht="25.5" customHeight="1">
      <c r="B318" s="47"/>
      <c r="C318" s="234" t="s">
        <v>504</v>
      </c>
      <c r="D318" s="234" t="s">
        <v>151</v>
      </c>
      <c r="E318" s="235" t="s">
        <v>505</v>
      </c>
      <c r="F318" s="236" t="s">
        <v>506</v>
      </c>
      <c r="G318" s="237" t="s">
        <v>154</v>
      </c>
      <c r="H318" s="238">
        <v>19.600000000000001</v>
      </c>
      <c r="I318" s="239"/>
      <c r="J318" s="240">
        <f>ROUND(I318*H318,2)</f>
        <v>0</v>
      </c>
      <c r="K318" s="236" t="s">
        <v>155</v>
      </c>
      <c r="L318" s="73"/>
      <c r="M318" s="241" t="s">
        <v>21</v>
      </c>
      <c r="N318" s="242" t="s">
        <v>41</v>
      </c>
      <c r="O318" s="48"/>
      <c r="P318" s="243">
        <f>O318*H318</f>
        <v>0</v>
      </c>
      <c r="Q318" s="243">
        <v>0</v>
      </c>
      <c r="R318" s="243">
        <f>Q318*H318</f>
        <v>0</v>
      </c>
      <c r="S318" s="243">
        <v>0</v>
      </c>
      <c r="T318" s="244">
        <f>S318*H318</f>
        <v>0</v>
      </c>
      <c r="AR318" s="25" t="s">
        <v>238</v>
      </c>
      <c r="AT318" s="25" t="s">
        <v>151</v>
      </c>
      <c r="AU318" s="25" t="s">
        <v>80</v>
      </c>
      <c r="AY318" s="25" t="s">
        <v>148</v>
      </c>
      <c r="BE318" s="245">
        <f>IF(N318="základní",J318,0)</f>
        <v>0</v>
      </c>
      <c r="BF318" s="245">
        <f>IF(N318="snížená",J318,0)</f>
        <v>0</v>
      </c>
      <c r="BG318" s="245">
        <f>IF(N318="zákl. přenesená",J318,0)</f>
        <v>0</v>
      </c>
      <c r="BH318" s="245">
        <f>IF(N318="sníž. přenesená",J318,0)</f>
        <v>0</v>
      </c>
      <c r="BI318" s="245">
        <f>IF(N318="nulová",J318,0)</f>
        <v>0</v>
      </c>
      <c r="BJ318" s="25" t="s">
        <v>78</v>
      </c>
      <c r="BK318" s="245">
        <f>ROUND(I318*H318,2)</f>
        <v>0</v>
      </c>
      <c r="BL318" s="25" t="s">
        <v>238</v>
      </c>
      <c r="BM318" s="25" t="s">
        <v>507</v>
      </c>
    </row>
    <row r="319" s="1" customFormat="1" ht="25.5" customHeight="1">
      <c r="B319" s="47"/>
      <c r="C319" s="234" t="s">
        <v>508</v>
      </c>
      <c r="D319" s="234" t="s">
        <v>151</v>
      </c>
      <c r="E319" s="235" t="s">
        <v>509</v>
      </c>
      <c r="F319" s="236" t="s">
        <v>510</v>
      </c>
      <c r="G319" s="237" t="s">
        <v>154</v>
      </c>
      <c r="H319" s="238">
        <v>19.16</v>
      </c>
      <c r="I319" s="239"/>
      <c r="J319" s="240">
        <f>ROUND(I319*H319,2)</f>
        <v>0</v>
      </c>
      <c r="K319" s="236" t="s">
        <v>155</v>
      </c>
      <c r="L319" s="73"/>
      <c r="M319" s="241" t="s">
        <v>21</v>
      </c>
      <c r="N319" s="242" t="s">
        <v>41</v>
      </c>
      <c r="O319" s="48"/>
      <c r="P319" s="243">
        <f>O319*H319</f>
        <v>0</v>
      </c>
      <c r="Q319" s="243">
        <v>0</v>
      </c>
      <c r="R319" s="243">
        <f>Q319*H319</f>
        <v>0</v>
      </c>
      <c r="S319" s="243">
        <v>0</v>
      </c>
      <c r="T319" s="244">
        <f>S319*H319</f>
        <v>0</v>
      </c>
      <c r="AR319" s="25" t="s">
        <v>238</v>
      </c>
      <c r="AT319" s="25" t="s">
        <v>151</v>
      </c>
      <c r="AU319" s="25" t="s">
        <v>80</v>
      </c>
      <c r="AY319" s="25" t="s">
        <v>148</v>
      </c>
      <c r="BE319" s="245">
        <f>IF(N319="základní",J319,0)</f>
        <v>0</v>
      </c>
      <c r="BF319" s="245">
        <f>IF(N319="snížená",J319,0)</f>
        <v>0</v>
      </c>
      <c r="BG319" s="245">
        <f>IF(N319="zákl. přenesená",J319,0)</f>
        <v>0</v>
      </c>
      <c r="BH319" s="245">
        <f>IF(N319="sníž. přenesená",J319,0)</f>
        <v>0</v>
      </c>
      <c r="BI319" s="245">
        <f>IF(N319="nulová",J319,0)</f>
        <v>0</v>
      </c>
      <c r="BJ319" s="25" t="s">
        <v>78</v>
      </c>
      <c r="BK319" s="245">
        <f>ROUND(I319*H319,2)</f>
        <v>0</v>
      </c>
      <c r="BL319" s="25" t="s">
        <v>238</v>
      </c>
      <c r="BM319" s="25" t="s">
        <v>511</v>
      </c>
    </row>
    <row r="320" s="1" customFormat="1" ht="38.25" customHeight="1">
      <c r="B320" s="47"/>
      <c r="C320" s="234" t="s">
        <v>512</v>
      </c>
      <c r="D320" s="234" t="s">
        <v>151</v>
      </c>
      <c r="E320" s="235" t="s">
        <v>513</v>
      </c>
      <c r="F320" s="236" t="s">
        <v>514</v>
      </c>
      <c r="G320" s="237" t="s">
        <v>413</v>
      </c>
      <c r="H320" s="238">
        <v>0.059999999999999998</v>
      </c>
      <c r="I320" s="239"/>
      <c r="J320" s="240">
        <f>ROUND(I320*H320,2)</f>
        <v>0</v>
      </c>
      <c r="K320" s="236" t="s">
        <v>155</v>
      </c>
      <c r="L320" s="73"/>
      <c r="M320" s="241" t="s">
        <v>21</v>
      </c>
      <c r="N320" s="242" t="s">
        <v>41</v>
      </c>
      <c r="O320" s="48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AR320" s="25" t="s">
        <v>238</v>
      </c>
      <c r="AT320" s="25" t="s">
        <v>151</v>
      </c>
      <c r="AU320" s="25" t="s">
        <v>80</v>
      </c>
      <c r="AY320" s="25" t="s">
        <v>148</v>
      </c>
      <c r="BE320" s="245">
        <f>IF(N320="základní",J320,0)</f>
        <v>0</v>
      </c>
      <c r="BF320" s="245">
        <f>IF(N320="snížená",J320,0)</f>
        <v>0</v>
      </c>
      <c r="BG320" s="245">
        <f>IF(N320="zákl. přenesená",J320,0)</f>
        <v>0</v>
      </c>
      <c r="BH320" s="245">
        <f>IF(N320="sníž. přenesená",J320,0)</f>
        <v>0</v>
      </c>
      <c r="BI320" s="245">
        <f>IF(N320="nulová",J320,0)</f>
        <v>0</v>
      </c>
      <c r="BJ320" s="25" t="s">
        <v>78</v>
      </c>
      <c r="BK320" s="245">
        <f>ROUND(I320*H320,2)</f>
        <v>0</v>
      </c>
      <c r="BL320" s="25" t="s">
        <v>238</v>
      </c>
      <c r="BM320" s="25" t="s">
        <v>515</v>
      </c>
    </row>
    <row r="321" s="1" customFormat="1" ht="38.25" customHeight="1">
      <c r="B321" s="47"/>
      <c r="C321" s="234" t="s">
        <v>516</v>
      </c>
      <c r="D321" s="234" t="s">
        <v>151</v>
      </c>
      <c r="E321" s="235" t="s">
        <v>517</v>
      </c>
      <c r="F321" s="236" t="s">
        <v>518</v>
      </c>
      <c r="G321" s="237" t="s">
        <v>413</v>
      </c>
      <c r="H321" s="238">
        <v>0.059999999999999998</v>
      </c>
      <c r="I321" s="239"/>
      <c r="J321" s="240">
        <f>ROUND(I321*H321,2)</f>
        <v>0</v>
      </c>
      <c r="K321" s="236" t="s">
        <v>155</v>
      </c>
      <c r="L321" s="73"/>
      <c r="M321" s="241" t="s">
        <v>21</v>
      </c>
      <c r="N321" s="242" t="s">
        <v>41</v>
      </c>
      <c r="O321" s="48"/>
      <c r="P321" s="243">
        <f>O321*H321</f>
        <v>0</v>
      </c>
      <c r="Q321" s="243">
        <v>0</v>
      </c>
      <c r="R321" s="243">
        <f>Q321*H321</f>
        <v>0</v>
      </c>
      <c r="S321" s="243">
        <v>0</v>
      </c>
      <c r="T321" s="244">
        <f>S321*H321</f>
        <v>0</v>
      </c>
      <c r="AR321" s="25" t="s">
        <v>238</v>
      </c>
      <c r="AT321" s="25" t="s">
        <v>151</v>
      </c>
      <c r="AU321" s="25" t="s">
        <v>80</v>
      </c>
      <c r="AY321" s="25" t="s">
        <v>148</v>
      </c>
      <c r="BE321" s="245">
        <f>IF(N321="základní",J321,0)</f>
        <v>0</v>
      </c>
      <c r="BF321" s="245">
        <f>IF(N321="snížená",J321,0)</f>
        <v>0</v>
      </c>
      <c r="BG321" s="245">
        <f>IF(N321="zákl. přenesená",J321,0)</f>
        <v>0</v>
      </c>
      <c r="BH321" s="245">
        <f>IF(N321="sníž. přenesená",J321,0)</f>
        <v>0</v>
      </c>
      <c r="BI321" s="245">
        <f>IF(N321="nulová",J321,0)</f>
        <v>0</v>
      </c>
      <c r="BJ321" s="25" t="s">
        <v>78</v>
      </c>
      <c r="BK321" s="245">
        <f>ROUND(I321*H321,2)</f>
        <v>0</v>
      </c>
      <c r="BL321" s="25" t="s">
        <v>238</v>
      </c>
      <c r="BM321" s="25" t="s">
        <v>519</v>
      </c>
    </row>
    <row r="322" s="11" customFormat="1" ht="29.88" customHeight="1">
      <c r="B322" s="218"/>
      <c r="C322" s="219"/>
      <c r="D322" s="220" t="s">
        <v>69</v>
      </c>
      <c r="E322" s="232" t="s">
        <v>520</v>
      </c>
      <c r="F322" s="232" t="s">
        <v>521</v>
      </c>
      <c r="G322" s="219"/>
      <c r="H322" s="219"/>
      <c r="I322" s="222"/>
      <c r="J322" s="233">
        <f>BK322</f>
        <v>0</v>
      </c>
      <c r="K322" s="219"/>
      <c r="L322" s="224"/>
      <c r="M322" s="225"/>
      <c r="N322" s="226"/>
      <c r="O322" s="226"/>
      <c r="P322" s="227">
        <f>SUM(P323:P327)</f>
        <v>0</v>
      </c>
      <c r="Q322" s="226"/>
      <c r="R322" s="227">
        <f>SUM(R323:R327)</f>
        <v>0.0036800000000000001</v>
      </c>
      <c r="S322" s="226"/>
      <c r="T322" s="228">
        <f>SUM(T323:T327)</f>
        <v>0.00080000000000000004</v>
      </c>
      <c r="AR322" s="229" t="s">
        <v>80</v>
      </c>
      <c r="AT322" s="230" t="s">
        <v>69</v>
      </c>
      <c r="AU322" s="230" t="s">
        <v>78</v>
      </c>
      <c r="AY322" s="229" t="s">
        <v>148</v>
      </c>
      <c r="BK322" s="231">
        <f>SUM(BK323:BK327)</f>
        <v>0</v>
      </c>
    </row>
    <row r="323" s="1" customFormat="1" ht="25.5" customHeight="1">
      <c r="B323" s="47"/>
      <c r="C323" s="234" t="s">
        <v>522</v>
      </c>
      <c r="D323" s="234" t="s">
        <v>151</v>
      </c>
      <c r="E323" s="235" t="s">
        <v>523</v>
      </c>
      <c r="F323" s="236" t="s">
        <v>524</v>
      </c>
      <c r="G323" s="237" t="s">
        <v>185</v>
      </c>
      <c r="H323" s="238">
        <v>8</v>
      </c>
      <c r="I323" s="239"/>
      <c r="J323" s="240">
        <f>ROUND(I323*H323,2)</f>
        <v>0</v>
      </c>
      <c r="K323" s="236" t="s">
        <v>155</v>
      </c>
      <c r="L323" s="73"/>
      <c r="M323" s="241" t="s">
        <v>21</v>
      </c>
      <c r="N323" s="242" t="s">
        <v>41</v>
      </c>
      <c r="O323" s="48"/>
      <c r="P323" s="243">
        <f>O323*H323</f>
        <v>0</v>
      </c>
      <c r="Q323" s="243">
        <v>0</v>
      </c>
      <c r="R323" s="243">
        <f>Q323*H323</f>
        <v>0</v>
      </c>
      <c r="S323" s="243">
        <v>0</v>
      </c>
      <c r="T323" s="244">
        <f>S323*H323</f>
        <v>0</v>
      </c>
      <c r="AR323" s="25" t="s">
        <v>238</v>
      </c>
      <c r="AT323" s="25" t="s">
        <v>151</v>
      </c>
      <c r="AU323" s="25" t="s">
        <v>80</v>
      </c>
      <c r="AY323" s="25" t="s">
        <v>148</v>
      </c>
      <c r="BE323" s="245">
        <f>IF(N323="základní",J323,0)</f>
        <v>0</v>
      </c>
      <c r="BF323" s="245">
        <f>IF(N323="snížená",J323,0)</f>
        <v>0</v>
      </c>
      <c r="BG323" s="245">
        <f>IF(N323="zákl. přenesená",J323,0)</f>
        <v>0</v>
      </c>
      <c r="BH323" s="245">
        <f>IF(N323="sníž. přenesená",J323,0)</f>
        <v>0</v>
      </c>
      <c r="BI323" s="245">
        <f>IF(N323="nulová",J323,0)</f>
        <v>0</v>
      </c>
      <c r="BJ323" s="25" t="s">
        <v>78</v>
      </c>
      <c r="BK323" s="245">
        <f>ROUND(I323*H323,2)</f>
        <v>0</v>
      </c>
      <c r="BL323" s="25" t="s">
        <v>238</v>
      </c>
      <c r="BM323" s="25" t="s">
        <v>525</v>
      </c>
    </row>
    <row r="324" s="1" customFormat="1" ht="16.5" customHeight="1">
      <c r="B324" s="47"/>
      <c r="C324" s="279" t="s">
        <v>526</v>
      </c>
      <c r="D324" s="279" t="s">
        <v>188</v>
      </c>
      <c r="E324" s="280" t="s">
        <v>527</v>
      </c>
      <c r="F324" s="281" t="s">
        <v>528</v>
      </c>
      <c r="G324" s="282" t="s">
        <v>185</v>
      </c>
      <c r="H324" s="283">
        <v>8</v>
      </c>
      <c r="I324" s="284"/>
      <c r="J324" s="285">
        <f>ROUND(I324*H324,2)</f>
        <v>0</v>
      </c>
      <c r="K324" s="281" t="s">
        <v>21</v>
      </c>
      <c r="L324" s="286"/>
      <c r="M324" s="287" t="s">
        <v>21</v>
      </c>
      <c r="N324" s="288" t="s">
        <v>41</v>
      </c>
      <c r="O324" s="48"/>
      <c r="P324" s="243">
        <f>O324*H324</f>
        <v>0</v>
      </c>
      <c r="Q324" s="243">
        <v>0.00046000000000000001</v>
      </c>
      <c r="R324" s="243">
        <f>Q324*H324</f>
        <v>0.0036800000000000001</v>
      </c>
      <c r="S324" s="243">
        <v>0</v>
      </c>
      <c r="T324" s="244">
        <f>S324*H324</f>
        <v>0</v>
      </c>
      <c r="AR324" s="25" t="s">
        <v>332</v>
      </c>
      <c r="AT324" s="25" t="s">
        <v>188</v>
      </c>
      <c r="AU324" s="25" t="s">
        <v>80</v>
      </c>
      <c r="AY324" s="25" t="s">
        <v>148</v>
      </c>
      <c r="BE324" s="245">
        <f>IF(N324="základní",J324,0)</f>
        <v>0</v>
      </c>
      <c r="BF324" s="245">
        <f>IF(N324="snížená",J324,0)</f>
        <v>0</v>
      </c>
      <c r="BG324" s="245">
        <f>IF(N324="zákl. přenesená",J324,0)</f>
        <v>0</v>
      </c>
      <c r="BH324" s="245">
        <f>IF(N324="sníž. přenesená",J324,0)</f>
        <v>0</v>
      </c>
      <c r="BI324" s="245">
        <f>IF(N324="nulová",J324,0)</f>
        <v>0</v>
      </c>
      <c r="BJ324" s="25" t="s">
        <v>78</v>
      </c>
      <c r="BK324" s="245">
        <f>ROUND(I324*H324,2)</f>
        <v>0</v>
      </c>
      <c r="BL324" s="25" t="s">
        <v>238</v>
      </c>
      <c r="BM324" s="25" t="s">
        <v>529</v>
      </c>
    </row>
    <row r="325" s="1" customFormat="1" ht="25.5" customHeight="1">
      <c r="B325" s="47"/>
      <c r="C325" s="234" t="s">
        <v>530</v>
      </c>
      <c r="D325" s="234" t="s">
        <v>151</v>
      </c>
      <c r="E325" s="235" t="s">
        <v>531</v>
      </c>
      <c r="F325" s="236" t="s">
        <v>532</v>
      </c>
      <c r="G325" s="237" t="s">
        <v>185</v>
      </c>
      <c r="H325" s="238">
        <v>8</v>
      </c>
      <c r="I325" s="239"/>
      <c r="J325" s="240">
        <f>ROUND(I325*H325,2)</f>
        <v>0</v>
      </c>
      <c r="K325" s="236" t="s">
        <v>155</v>
      </c>
      <c r="L325" s="73"/>
      <c r="M325" s="241" t="s">
        <v>21</v>
      </c>
      <c r="N325" s="242" t="s">
        <v>41</v>
      </c>
      <c r="O325" s="48"/>
      <c r="P325" s="243">
        <f>O325*H325</f>
        <v>0</v>
      </c>
      <c r="Q325" s="243">
        <v>0</v>
      </c>
      <c r="R325" s="243">
        <f>Q325*H325</f>
        <v>0</v>
      </c>
      <c r="S325" s="243">
        <v>0.00010000000000000001</v>
      </c>
      <c r="T325" s="244">
        <f>S325*H325</f>
        <v>0.00080000000000000004</v>
      </c>
      <c r="AR325" s="25" t="s">
        <v>238</v>
      </c>
      <c r="AT325" s="25" t="s">
        <v>151</v>
      </c>
      <c r="AU325" s="25" t="s">
        <v>80</v>
      </c>
      <c r="AY325" s="25" t="s">
        <v>148</v>
      </c>
      <c r="BE325" s="245">
        <f>IF(N325="základní",J325,0)</f>
        <v>0</v>
      </c>
      <c r="BF325" s="245">
        <f>IF(N325="snížená",J325,0)</f>
        <v>0</v>
      </c>
      <c r="BG325" s="245">
        <f>IF(N325="zákl. přenesená",J325,0)</f>
        <v>0</v>
      </c>
      <c r="BH325" s="245">
        <f>IF(N325="sníž. přenesená",J325,0)</f>
        <v>0</v>
      </c>
      <c r="BI325" s="245">
        <f>IF(N325="nulová",J325,0)</f>
        <v>0</v>
      </c>
      <c r="BJ325" s="25" t="s">
        <v>78</v>
      </c>
      <c r="BK325" s="245">
        <f>ROUND(I325*H325,2)</f>
        <v>0</v>
      </c>
      <c r="BL325" s="25" t="s">
        <v>238</v>
      </c>
      <c r="BM325" s="25" t="s">
        <v>533</v>
      </c>
    </row>
    <row r="326" s="1" customFormat="1" ht="38.25" customHeight="1">
      <c r="B326" s="47"/>
      <c r="C326" s="234" t="s">
        <v>534</v>
      </c>
      <c r="D326" s="234" t="s">
        <v>151</v>
      </c>
      <c r="E326" s="235" t="s">
        <v>535</v>
      </c>
      <c r="F326" s="236" t="s">
        <v>536</v>
      </c>
      <c r="G326" s="237" t="s">
        <v>413</v>
      </c>
      <c r="H326" s="238">
        <v>0.0040000000000000001</v>
      </c>
      <c r="I326" s="239"/>
      <c r="J326" s="240">
        <f>ROUND(I326*H326,2)</f>
        <v>0</v>
      </c>
      <c r="K326" s="236" t="s">
        <v>155</v>
      </c>
      <c r="L326" s="73"/>
      <c r="M326" s="241" t="s">
        <v>21</v>
      </c>
      <c r="N326" s="242" t="s">
        <v>41</v>
      </c>
      <c r="O326" s="48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AR326" s="25" t="s">
        <v>238</v>
      </c>
      <c r="AT326" s="25" t="s">
        <v>151</v>
      </c>
      <c r="AU326" s="25" t="s">
        <v>80</v>
      </c>
      <c r="AY326" s="25" t="s">
        <v>148</v>
      </c>
      <c r="BE326" s="245">
        <f>IF(N326="základní",J326,0)</f>
        <v>0</v>
      </c>
      <c r="BF326" s="245">
        <f>IF(N326="snížená",J326,0)</f>
        <v>0</v>
      </c>
      <c r="BG326" s="245">
        <f>IF(N326="zákl. přenesená",J326,0)</f>
        <v>0</v>
      </c>
      <c r="BH326" s="245">
        <f>IF(N326="sníž. přenesená",J326,0)</f>
        <v>0</v>
      </c>
      <c r="BI326" s="245">
        <f>IF(N326="nulová",J326,0)</f>
        <v>0</v>
      </c>
      <c r="BJ326" s="25" t="s">
        <v>78</v>
      </c>
      <c r="BK326" s="245">
        <f>ROUND(I326*H326,2)</f>
        <v>0</v>
      </c>
      <c r="BL326" s="25" t="s">
        <v>238</v>
      </c>
      <c r="BM326" s="25" t="s">
        <v>537</v>
      </c>
    </row>
    <row r="327" s="1" customFormat="1" ht="38.25" customHeight="1">
      <c r="B327" s="47"/>
      <c r="C327" s="234" t="s">
        <v>538</v>
      </c>
      <c r="D327" s="234" t="s">
        <v>151</v>
      </c>
      <c r="E327" s="235" t="s">
        <v>539</v>
      </c>
      <c r="F327" s="236" t="s">
        <v>540</v>
      </c>
      <c r="G327" s="237" t="s">
        <v>413</v>
      </c>
      <c r="H327" s="238">
        <v>0.0040000000000000001</v>
      </c>
      <c r="I327" s="239"/>
      <c r="J327" s="240">
        <f>ROUND(I327*H327,2)</f>
        <v>0</v>
      </c>
      <c r="K327" s="236" t="s">
        <v>155</v>
      </c>
      <c r="L327" s="73"/>
      <c r="M327" s="241" t="s">
        <v>21</v>
      </c>
      <c r="N327" s="242" t="s">
        <v>41</v>
      </c>
      <c r="O327" s="48"/>
      <c r="P327" s="243">
        <f>O327*H327</f>
        <v>0</v>
      </c>
      <c r="Q327" s="243">
        <v>0</v>
      </c>
      <c r="R327" s="243">
        <f>Q327*H327</f>
        <v>0</v>
      </c>
      <c r="S327" s="243">
        <v>0</v>
      </c>
      <c r="T327" s="244">
        <f>S327*H327</f>
        <v>0</v>
      </c>
      <c r="AR327" s="25" t="s">
        <v>238</v>
      </c>
      <c r="AT327" s="25" t="s">
        <v>151</v>
      </c>
      <c r="AU327" s="25" t="s">
        <v>80</v>
      </c>
      <c r="AY327" s="25" t="s">
        <v>148</v>
      </c>
      <c r="BE327" s="245">
        <f>IF(N327="základní",J327,0)</f>
        <v>0</v>
      </c>
      <c r="BF327" s="245">
        <f>IF(N327="snížená",J327,0)</f>
        <v>0</v>
      </c>
      <c r="BG327" s="245">
        <f>IF(N327="zákl. přenesená",J327,0)</f>
        <v>0</v>
      </c>
      <c r="BH327" s="245">
        <f>IF(N327="sníž. přenesená",J327,0)</f>
        <v>0</v>
      </c>
      <c r="BI327" s="245">
        <f>IF(N327="nulová",J327,0)</f>
        <v>0</v>
      </c>
      <c r="BJ327" s="25" t="s">
        <v>78</v>
      </c>
      <c r="BK327" s="245">
        <f>ROUND(I327*H327,2)</f>
        <v>0</v>
      </c>
      <c r="BL327" s="25" t="s">
        <v>238</v>
      </c>
      <c r="BM327" s="25" t="s">
        <v>541</v>
      </c>
    </row>
    <row r="328" s="11" customFormat="1" ht="29.88" customHeight="1">
      <c r="B328" s="218"/>
      <c r="C328" s="219"/>
      <c r="D328" s="220" t="s">
        <v>69</v>
      </c>
      <c r="E328" s="232" t="s">
        <v>542</v>
      </c>
      <c r="F328" s="232" t="s">
        <v>543</v>
      </c>
      <c r="G328" s="219"/>
      <c r="H328" s="219"/>
      <c r="I328" s="222"/>
      <c r="J328" s="233">
        <f>BK328</f>
        <v>0</v>
      </c>
      <c r="K328" s="219"/>
      <c r="L328" s="224"/>
      <c r="M328" s="225"/>
      <c r="N328" s="226"/>
      <c r="O328" s="226"/>
      <c r="P328" s="227">
        <f>SUM(P329:P345)</f>
        <v>0</v>
      </c>
      <c r="Q328" s="226"/>
      <c r="R328" s="227">
        <f>SUM(R329:R345)</f>
        <v>1.8670649300000002</v>
      </c>
      <c r="S328" s="226"/>
      <c r="T328" s="228">
        <f>SUM(T329:T345)</f>
        <v>0</v>
      </c>
      <c r="AR328" s="229" t="s">
        <v>80</v>
      </c>
      <c r="AT328" s="230" t="s">
        <v>69</v>
      </c>
      <c r="AU328" s="230" t="s">
        <v>78</v>
      </c>
      <c r="AY328" s="229" t="s">
        <v>148</v>
      </c>
      <c r="BK328" s="231">
        <f>SUM(BK329:BK345)</f>
        <v>0</v>
      </c>
    </row>
    <row r="329" s="1" customFormat="1" ht="51" customHeight="1">
      <c r="B329" s="47"/>
      <c r="C329" s="234" t="s">
        <v>544</v>
      </c>
      <c r="D329" s="234" t="s">
        <v>151</v>
      </c>
      <c r="E329" s="235" t="s">
        <v>545</v>
      </c>
      <c r="F329" s="236" t="s">
        <v>546</v>
      </c>
      <c r="G329" s="237" t="s">
        <v>154</v>
      </c>
      <c r="H329" s="238">
        <v>7.6669999999999998</v>
      </c>
      <c r="I329" s="239"/>
      <c r="J329" s="240">
        <f>ROUND(I329*H329,2)</f>
        <v>0</v>
      </c>
      <c r="K329" s="236" t="s">
        <v>155</v>
      </c>
      <c r="L329" s="73"/>
      <c r="M329" s="241" t="s">
        <v>21</v>
      </c>
      <c r="N329" s="242" t="s">
        <v>41</v>
      </c>
      <c r="O329" s="48"/>
      <c r="P329" s="243">
        <f>O329*H329</f>
        <v>0</v>
      </c>
      <c r="Q329" s="243">
        <v>0.047289999999999999</v>
      </c>
      <c r="R329" s="243">
        <f>Q329*H329</f>
        <v>0.36257243</v>
      </c>
      <c r="S329" s="243">
        <v>0</v>
      </c>
      <c r="T329" s="244">
        <f>S329*H329</f>
        <v>0</v>
      </c>
      <c r="AR329" s="25" t="s">
        <v>238</v>
      </c>
      <c r="AT329" s="25" t="s">
        <v>151</v>
      </c>
      <c r="AU329" s="25" t="s">
        <v>80</v>
      </c>
      <c r="AY329" s="25" t="s">
        <v>148</v>
      </c>
      <c r="BE329" s="245">
        <f>IF(N329="základní",J329,0)</f>
        <v>0</v>
      </c>
      <c r="BF329" s="245">
        <f>IF(N329="snížená",J329,0)</f>
        <v>0</v>
      </c>
      <c r="BG329" s="245">
        <f>IF(N329="zákl. přenesená",J329,0)</f>
        <v>0</v>
      </c>
      <c r="BH329" s="245">
        <f>IF(N329="sníž. přenesená",J329,0)</f>
        <v>0</v>
      </c>
      <c r="BI329" s="245">
        <f>IF(N329="nulová",J329,0)</f>
        <v>0</v>
      </c>
      <c r="BJ329" s="25" t="s">
        <v>78</v>
      </c>
      <c r="BK329" s="245">
        <f>ROUND(I329*H329,2)</f>
        <v>0</v>
      </c>
      <c r="BL329" s="25" t="s">
        <v>238</v>
      </c>
      <c r="BM329" s="25" t="s">
        <v>547</v>
      </c>
    </row>
    <row r="330" s="12" customFormat="1">
      <c r="B330" s="246"/>
      <c r="C330" s="247"/>
      <c r="D330" s="248" t="s">
        <v>158</v>
      </c>
      <c r="E330" s="249" t="s">
        <v>21</v>
      </c>
      <c r="F330" s="250" t="s">
        <v>548</v>
      </c>
      <c r="G330" s="247"/>
      <c r="H330" s="251">
        <v>2.363</v>
      </c>
      <c r="I330" s="252"/>
      <c r="J330" s="247"/>
      <c r="K330" s="247"/>
      <c r="L330" s="253"/>
      <c r="M330" s="254"/>
      <c r="N330" s="255"/>
      <c r="O330" s="255"/>
      <c r="P330" s="255"/>
      <c r="Q330" s="255"/>
      <c r="R330" s="255"/>
      <c r="S330" s="255"/>
      <c r="T330" s="256"/>
      <c r="AT330" s="257" t="s">
        <v>158</v>
      </c>
      <c r="AU330" s="257" t="s">
        <v>80</v>
      </c>
      <c r="AV330" s="12" t="s">
        <v>80</v>
      </c>
      <c r="AW330" s="12" t="s">
        <v>34</v>
      </c>
      <c r="AX330" s="12" t="s">
        <v>70</v>
      </c>
      <c r="AY330" s="257" t="s">
        <v>148</v>
      </c>
    </row>
    <row r="331" s="12" customFormat="1">
      <c r="B331" s="246"/>
      <c r="C331" s="247"/>
      <c r="D331" s="248" t="s">
        <v>158</v>
      </c>
      <c r="E331" s="249" t="s">
        <v>21</v>
      </c>
      <c r="F331" s="250" t="s">
        <v>549</v>
      </c>
      <c r="G331" s="247"/>
      <c r="H331" s="251">
        <v>1.256</v>
      </c>
      <c r="I331" s="252"/>
      <c r="J331" s="247"/>
      <c r="K331" s="247"/>
      <c r="L331" s="253"/>
      <c r="M331" s="254"/>
      <c r="N331" s="255"/>
      <c r="O331" s="255"/>
      <c r="P331" s="255"/>
      <c r="Q331" s="255"/>
      <c r="R331" s="255"/>
      <c r="S331" s="255"/>
      <c r="T331" s="256"/>
      <c r="AT331" s="257" t="s">
        <v>158</v>
      </c>
      <c r="AU331" s="257" t="s">
        <v>80</v>
      </c>
      <c r="AV331" s="12" t="s">
        <v>80</v>
      </c>
      <c r="AW331" s="12" t="s">
        <v>34</v>
      </c>
      <c r="AX331" s="12" t="s">
        <v>70</v>
      </c>
      <c r="AY331" s="257" t="s">
        <v>148</v>
      </c>
    </row>
    <row r="332" s="12" customFormat="1">
      <c r="B332" s="246"/>
      <c r="C332" s="247"/>
      <c r="D332" s="248" t="s">
        <v>158</v>
      </c>
      <c r="E332" s="249" t="s">
        <v>21</v>
      </c>
      <c r="F332" s="250" t="s">
        <v>550</v>
      </c>
      <c r="G332" s="247"/>
      <c r="H332" s="251">
        <v>1.8</v>
      </c>
      <c r="I332" s="252"/>
      <c r="J332" s="247"/>
      <c r="K332" s="247"/>
      <c r="L332" s="253"/>
      <c r="M332" s="254"/>
      <c r="N332" s="255"/>
      <c r="O332" s="255"/>
      <c r="P332" s="255"/>
      <c r="Q332" s="255"/>
      <c r="R332" s="255"/>
      <c r="S332" s="255"/>
      <c r="T332" s="256"/>
      <c r="AT332" s="257" t="s">
        <v>158</v>
      </c>
      <c r="AU332" s="257" t="s">
        <v>80</v>
      </c>
      <c r="AV332" s="12" t="s">
        <v>80</v>
      </c>
      <c r="AW332" s="12" t="s">
        <v>34</v>
      </c>
      <c r="AX332" s="12" t="s">
        <v>70</v>
      </c>
      <c r="AY332" s="257" t="s">
        <v>148</v>
      </c>
    </row>
    <row r="333" s="12" customFormat="1">
      <c r="B333" s="246"/>
      <c r="C333" s="247"/>
      <c r="D333" s="248" t="s">
        <v>158</v>
      </c>
      <c r="E333" s="249" t="s">
        <v>21</v>
      </c>
      <c r="F333" s="250" t="s">
        <v>551</v>
      </c>
      <c r="G333" s="247"/>
      <c r="H333" s="251">
        <v>2.2480000000000002</v>
      </c>
      <c r="I333" s="252"/>
      <c r="J333" s="247"/>
      <c r="K333" s="247"/>
      <c r="L333" s="253"/>
      <c r="M333" s="254"/>
      <c r="N333" s="255"/>
      <c r="O333" s="255"/>
      <c r="P333" s="255"/>
      <c r="Q333" s="255"/>
      <c r="R333" s="255"/>
      <c r="S333" s="255"/>
      <c r="T333" s="256"/>
      <c r="AT333" s="257" t="s">
        <v>158</v>
      </c>
      <c r="AU333" s="257" t="s">
        <v>80</v>
      </c>
      <c r="AV333" s="12" t="s">
        <v>80</v>
      </c>
      <c r="AW333" s="12" t="s">
        <v>34</v>
      </c>
      <c r="AX333" s="12" t="s">
        <v>70</v>
      </c>
      <c r="AY333" s="257" t="s">
        <v>148</v>
      </c>
    </row>
    <row r="334" s="14" customFormat="1">
      <c r="B334" s="268"/>
      <c r="C334" s="269"/>
      <c r="D334" s="248" t="s">
        <v>158</v>
      </c>
      <c r="E334" s="270" t="s">
        <v>21</v>
      </c>
      <c r="F334" s="271" t="s">
        <v>174</v>
      </c>
      <c r="G334" s="269"/>
      <c r="H334" s="272">
        <v>7.6669999999999998</v>
      </c>
      <c r="I334" s="273"/>
      <c r="J334" s="269"/>
      <c r="K334" s="269"/>
      <c r="L334" s="274"/>
      <c r="M334" s="275"/>
      <c r="N334" s="276"/>
      <c r="O334" s="276"/>
      <c r="P334" s="276"/>
      <c r="Q334" s="276"/>
      <c r="R334" s="276"/>
      <c r="S334" s="276"/>
      <c r="T334" s="277"/>
      <c r="AT334" s="278" t="s">
        <v>158</v>
      </c>
      <c r="AU334" s="278" t="s">
        <v>80</v>
      </c>
      <c r="AV334" s="14" t="s">
        <v>156</v>
      </c>
      <c r="AW334" s="14" t="s">
        <v>34</v>
      </c>
      <c r="AX334" s="14" t="s">
        <v>78</v>
      </c>
      <c r="AY334" s="278" t="s">
        <v>148</v>
      </c>
    </row>
    <row r="335" s="1" customFormat="1" ht="25.5" customHeight="1">
      <c r="B335" s="47"/>
      <c r="C335" s="234" t="s">
        <v>552</v>
      </c>
      <c r="D335" s="234" t="s">
        <v>151</v>
      </c>
      <c r="E335" s="235" t="s">
        <v>553</v>
      </c>
      <c r="F335" s="236" t="s">
        <v>554</v>
      </c>
      <c r="G335" s="237" t="s">
        <v>154</v>
      </c>
      <c r="H335" s="238">
        <v>303</v>
      </c>
      <c r="I335" s="239"/>
      <c r="J335" s="240">
        <f>ROUND(I335*H335,2)</f>
        <v>0</v>
      </c>
      <c r="K335" s="236" t="s">
        <v>155</v>
      </c>
      <c r="L335" s="73"/>
      <c r="M335" s="241" t="s">
        <v>21</v>
      </c>
      <c r="N335" s="242" t="s">
        <v>41</v>
      </c>
      <c r="O335" s="48"/>
      <c r="P335" s="243">
        <f>O335*H335</f>
        <v>0</v>
      </c>
      <c r="Q335" s="243">
        <v>0.00117</v>
      </c>
      <c r="R335" s="243">
        <f>Q335*H335</f>
        <v>0.35450999999999999</v>
      </c>
      <c r="S335" s="243">
        <v>0</v>
      </c>
      <c r="T335" s="244">
        <f>S335*H335</f>
        <v>0</v>
      </c>
      <c r="AR335" s="25" t="s">
        <v>238</v>
      </c>
      <c r="AT335" s="25" t="s">
        <v>151</v>
      </c>
      <c r="AU335" s="25" t="s">
        <v>80</v>
      </c>
      <c r="AY335" s="25" t="s">
        <v>148</v>
      </c>
      <c r="BE335" s="245">
        <f>IF(N335="základní",J335,0)</f>
        <v>0</v>
      </c>
      <c r="BF335" s="245">
        <f>IF(N335="snížená",J335,0)</f>
        <v>0</v>
      </c>
      <c r="BG335" s="245">
        <f>IF(N335="zákl. přenesená",J335,0)</f>
        <v>0</v>
      </c>
      <c r="BH335" s="245">
        <f>IF(N335="sníž. přenesená",J335,0)</f>
        <v>0</v>
      </c>
      <c r="BI335" s="245">
        <f>IF(N335="nulová",J335,0)</f>
        <v>0</v>
      </c>
      <c r="BJ335" s="25" t="s">
        <v>78</v>
      </c>
      <c r="BK335" s="245">
        <f>ROUND(I335*H335,2)</f>
        <v>0</v>
      </c>
      <c r="BL335" s="25" t="s">
        <v>238</v>
      </c>
      <c r="BM335" s="25" t="s">
        <v>555</v>
      </c>
    </row>
    <row r="336" s="12" customFormat="1">
      <c r="B336" s="246"/>
      <c r="C336" s="247"/>
      <c r="D336" s="248" t="s">
        <v>158</v>
      </c>
      <c r="E336" s="249" t="s">
        <v>21</v>
      </c>
      <c r="F336" s="250" t="s">
        <v>556</v>
      </c>
      <c r="G336" s="247"/>
      <c r="H336" s="251">
        <v>118</v>
      </c>
      <c r="I336" s="252"/>
      <c r="J336" s="247"/>
      <c r="K336" s="247"/>
      <c r="L336" s="253"/>
      <c r="M336" s="254"/>
      <c r="N336" s="255"/>
      <c r="O336" s="255"/>
      <c r="P336" s="255"/>
      <c r="Q336" s="255"/>
      <c r="R336" s="255"/>
      <c r="S336" s="255"/>
      <c r="T336" s="256"/>
      <c r="AT336" s="257" t="s">
        <v>158</v>
      </c>
      <c r="AU336" s="257" t="s">
        <v>80</v>
      </c>
      <c r="AV336" s="12" t="s">
        <v>80</v>
      </c>
      <c r="AW336" s="12" t="s">
        <v>34</v>
      </c>
      <c r="AX336" s="12" t="s">
        <v>70</v>
      </c>
      <c r="AY336" s="257" t="s">
        <v>148</v>
      </c>
    </row>
    <row r="337" s="12" customFormat="1">
      <c r="B337" s="246"/>
      <c r="C337" s="247"/>
      <c r="D337" s="248" t="s">
        <v>158</v>
      </c>
      <c r="E337" s="249" t="s">
        <v>21</v>
      </c>
      <c r="F337" s="250" t="s">
        <v>557</v>
      </c>
      <c r="G337" s="247"/>
      <c r="H337" s="251">
        <v>105</v>
      </c>
      <c r="I337" s="252"/>
      <c r="J337" s="247"/>
      <c r="K337" s="247"/>
      <c r="L337" s="253"/>
      <c r="M337" s="254"/>
      <c r="N337" s="255"/>
      <c r="O337" s="255"/>
      <c r="P337" s="255"/>
      <c r="Q337" s="255"/>
      <c r="R337" s="255"/>
      <c r="S337" s="255"/>
      <c r="T337" s="256"/>
      <c r="AT337" s="257" t="s">
        <v>158</v>
      </c>
      <c r="AU337" s="257" t="s">
        <v>80</v>
      </c>
      <c r="AV337" s="12" t="s">
        <v>80</v>
      </c>
      <c r="AW337" s="12" t="s">
        <v>34</v>
      </c>
      <c r="AX337" s="12" t="s">
        <v>70</v>
      </c>
      <c r="AY337" s="257" t="s">
        <v>148</v>
      </c>
    </row>
    <row r="338" s="12" customFormat="1">
      <c r="B338" s="246"/>
      <c r="C338" s="247"/>
      <c r="D338" s="248" t="s">
        <v>158</v>
      </c>
      <c r="E338" s="249" t="s">
        <v>21</v>
      </c>
      <c r="F338" s="250" t="s">
        <v>558</v>
      </c>
      <c r="G338" s="247"/>
      <c r="H338" s="251">
        <v>80</v>
      </c>
      <c r="I338" s="252"/>
      <c r="J338" s="247"/>
      <c r="K338" s="247"/>
      <c r="L338" s="253"/>
      <c r="M338" s="254"/>
      <c r="N338" s="255"/>
      <c r="O338" s="255"/>
      <c r="P338" s="255"/>
      <c r="Q338" s="255"/>
      <c r="R338" s="255"/>
      <c r="S338" s="255"/>
      <c r="T338" s="256"/>
      <c r="AT338" s="257" t="s">
        <v>158</v>
      </c>
      <c r="AU338" s="257" t="s">
        <v>80</v>
      </c>
      <c r="AV338" s="12" t="s">
        <v>80</v>
      </c>
      <c r="AW338" s="12" t="s">
        <v>34</v>
      </c>
      <c r="AX338" s="12" t="s">
        <v>70</v>
      </c>
      <c r="AY338" s="257" t="s">
        <v>148</v>
      </c>
    </row>
    <row r="339" s="14" customFormat="1">
      <c r="B339" s="268"/>
      <c r="C339" s="269"/>
      <c r="D339" s="248" t="s">
        <v>158</v>
      </c>
      <c r="E339" s="270" t="s">
        <v>21</v>
      </c>
      <c r="F339" s="271" t="s">
        <v>174</v>
      </c>
      <c r="G339" s="269"/>
      <c r="H339" s="272">
        <v>303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AT339" s="278" t="s">
        <v>158</v>
      </c>
      <c r="AU339" s="278" t="s">
        <v>80</v>
      </c>
      <c r="AV339" s="14" t="s">
        <v>156</v>
      </c>
      <c r="AW339" s="14" t="s">
        <v>34</v>
      </c>
      <c r="AX339" s="14" t="s">
        <v>78</v>
      </c>
      <c r="AY339" s="278" t="s">
        <v>148</v>
      </c>
    </row>
    <row r="340" s="1" customFormat="1" ht="16.5" customHeight="1">
      <c r="B340" s="47"/>
      <c r="C340" s="279" t="s">
        <v>559</v>
      </c>
      <c r="D340" s="279" t="s">
        <v>188</v>
      </c>
      <c r="E340" s="280" t="s">
        <v>560</v>
      </c>
      <c r="F340" s="281" t="s">
        <v>561</v>
      </c>
      <c r="G340" s="282" t="s">
        <v>154</v>
      </c>
      <c r="H340" s="283">
        <v>303</v>
      </c>
      <c r="I340" s="284"/>
      <c r="J340" s="285">
        <f>ROUND(I340*H340,2)</f>
        <v>0</v>
      </c>
      <c r="K340" s="281" t="s">
        <v>21</v>
      </c>
      <c r="L340" s="286"/>
      <c r="M340" s="287" t="s">
        <v>21</v>
      </c>
      <c r="N340" s="288" t="s">
        <v>41</v>
      </c>
      <c r="O340" s="48"/>
      <c r="P340" s="243">
        <f>O340*H340</f>
        <v>0</v>
      </c>
      <c r="Q340" s="243">
        <v>9.0000000000000006E-05</v>
      </c>
      <c r="R340" s="243">
        <f>Q340*H340</f>
        <v>0.027270000000000003</v>
      </c>
      <c r="S340" s="243">
        <v>0</v>
      </c>
      <c r="T340" s="244">
        <f>S340*H340</f>
        <v>0</v>
      </c>
      <c r="AR340" s="25" t="s">
        <v>332</v>
      </c>
      <c r="AT340" s="25" t="s">
        <v>188</v>
      </c>
      <c r="AU340" s="25" t="s">
        <v>80</v>
      </c>
      <c r="AY340" s="25" t="s">
        <v>148</v>
      </c>
      <c r="BE340" s="245">
        <f>IF(N340="základní",J340,0)</f>
        <v>0</v>
      </c>
      <c r="BF340" s="245">
        <f>IF(N340="snížená",J340,0)</f>
        <v>0</v>
      </c>
      <c r="BG340" s="245">
        <f>IF(N340="zákl. přenesená",J340,0)</f>
        <v>0</v>
      </c>
      <c r="BH340" s="245">
        <f>IF(N340="sníž. přenesená",J340,0)</f>
        <v>0</v>
      </c>
      <c r="BI340" s="245">
        <f>IF(N340="nulová",J340,0)</f>
        <v>0</v>
      </c>
      <c r="BJ340" s="25" t="s">
        <v>78</v>
      </c>
      <c r="BK340" s="245">
        <f>ROUND(I340*H340,2)</f>
        <v>0</v>
      </c>
      <c r="BL340" s="25" t="s">
        <v>238</v>
      </c>
      <c r="BM340" s="25" t="s">
        <v>562</v>
      </c>
    </row>
    <row r="341" s="1" customFormat="1">
      <c r="B341" s="47"/>
      <c r="C341" s="75"/>
      <c r="D341" s="248" t="s">
        <v>459</v>
      </c>
      <c r="E341" s="75"/>
      <c r="F341" s="300" t="s">
        <v>563</v>
      </c>
      <c r="G341" s="75"/>
      <c r="H341" s="75"/>
      <c r="I341" s="204"/>
      <c r="J341" s="75"/>
      <c r="K341" s="75"/>
      <c r="L341" s="73"/>
      <c r="M341" s="301"/>
      <c r="N341" s="48"/>
      <c r="O341" s="48"/>
      <c r="P341" s="48"/>
      <c r="Q341" s="48"/>
      <c r="R341" s="48"/>
      <c r="S341" s="48"/>
      <c r="T341" s="96"/>
      <c r="AT341" s="25" t="s">
        <v>459</v>
      </c>
      <c r="AU341" s="25" t="s">
        <v>80</v>
      </c>
    </row>
    <row r="342" s="1" customFormat="1" ht="25.5" customHeight="1">
      <c r="B342" s="47"/>
      <c r="C342" s="279" t="s">
        <v>564</v>
      </c>
      <c r="D342" s="279" t="s">
        <v>188</v>
      </c>
      <c r="E342" s="280" t="s">
        <v>565</v>
      </c>
      <c r="F342" s="281" t="s">
        <v>566</v>
      </c>
      <c r="G342" s="282" t="s">
        <v>154</v>
      </c>
      <c r="H342" s="283">
        <v>320.77499999999998</v>
      </c>
      <c r="I342" s="284"/>
      <c r="J342" s="285">
        <f>ROUND(I342*H342,2)</f>
        <v>0</v>
      </c>
      <c r="K342" s="281" t="s">
        <v>155</v>
      </c>
      <c r="L342" s="286"/>
      <c r="M342" s="287" t="s">
        <v>21</v>
      </c>
      <c r="N342" s="288" t="s">
        <v>41</v>
      </c>
      <c r="O342" s="48"/>
      <c r="P342" s="243">
        <f>O342*H342</f>
        <v>0</v>
      </c>
      <c r="Q342" s="243">
        <v>0.0035000000000000001</v>
      </c>
      <c r="R342" s="243">
        <f>Q342*H342</f>
        <v>1.1227125</v>
      </c>
      <c r="S342" s="243">
        <v>0</v>
      </c>
      <c r="T342" s="244">
        <f>S342*H342</f>
        <v>0</v>
      </c>
      <c r="AR342" s="25" t="s">
        <v>332</v>
      </c>
      <c r="AT342" s="25" t="s">
        <v>188</v>
      </c>
      <c r="AU342" s="25" t="s">
        <v>80</v>
      </c>
      <c r="AY342" s="25" t="s">
        <v>148</v>
      </c>
      <c r="BE342" s="245">
        <f>IF(N342="základní",J342,0)</f>
        <v>0</v>
      </c>
      <c r="BF342" s="245">
        <f>IF(N342="snížená",J342,0)</f>
        <v>0</v>
      </c>
      <c r="BG342" s="245">
        <f>IF(N342="zákl. přenesená",J342,0)</f>
        <v>0</v>
      </c>
      <c r="BH342" s="245">
        <f>IF(N342="sníž. přenesená",J342,0)</f>
        <v>0</v>
      </c>
      <c r="BI342" s="245">
        <f>IF(N342="nulová",J342,0)</f>
        <v>0</v>
      </c>
      <c r="BJ342" s="25" t="s">
        <v>78</v>
      </c>
      <c r="BK342" s="245">
        <f>ROUND(I342*H342,2)</f>
        <v>0</v>
      </c>
      <c r="BL342" s="25" t="s">
        <v>238</v>
      </c>
      <c r="BM342" s="25" t="s">
        <v>567</v>
      </c>
    </row>
    <row r="343" s="12" customFormat="1">
      <c r="B343" s="246"/>
      <c r="C343" s="247"/>
      <c r="D343" s="248" t="s">
        <v>158</v>
      </c>
      <c r="E343" s="247"/>
      <c r="F343" s="250" t="s">
        <v>568</v>
      </c>
      <c r="G343" s="247"/>
      <c r="H343" s="251">
        <v>320.77499999999998</v>
      </c>
      <c r="I343" s="252"/>
      <c r="J343" s="247"/>
      <c r="K343" s="247"/>
      <c r="L343" s="253"/>
      <c r="M343" s="254"/>
      <c r="N343" s="255"/>
      <c r="O343" s="255"/>
      <c r="P343" s="255"/>
      <c r="Q343" s="255"/>
      <c r="R343" s="255"/>
      <c r="S343" s="255"/>
      <c r="T343" s="256"/>
      <c r="AT343" s="257" t="s">
        <v>158</v>
      </c>
      <c r="AU343" s="257" t="s">
        <v>80</v>
      </c>
      <c r="AV343" s="12" t="s">
        <v>80</v>
      </c>
      <c r="AW343" s="12" t="s">
        <v>6</v>
      </c>
      <c r="AX343" s="12" t="s">
        <v>78</v>
      </c>
      <c r="AY343" s="257" t="s">
        <v>148</v>
      </c>
    </row>
    <row r="344" s="1" customFormat="1" ht="51" customHeight="1">
      <c r="B344" s="47"/>
      <c r="C344" s="234" t="s">
        <v>569</v>
      </c>
      <c r="D344" s="234" t="s">
        <v>151</v>
      </c>
      <c r="E344" s="235" t="s">
        <v>570</v>
      </c>
      <c r="F344" s="236" t="s">
        <v>571</v>
      </c>
      <c r="G344" s="237" t="s">
        <v>413</v>
      </c>
      <c r="H344" s="238">
        <v>1.867</v>
      </c>
      <c r="I344" s="239"/>
      <c r="J344" s="240">
        <f>ROUND(I344*H344,2)</f>
        <v>0</v>
      </c>
      <c r="K344" s="236" t="s">
        <v>155</v>
      </c>
      <c r="L344" s="73"/>
      <c r="M344" s="241" t="s">
        <v>21</v>
      </c>
      <c r="N344" s="242" t="s">
        <v>41</v>
      </c>
      <c r="O344" s="48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AR344" s="25" t="s">
        <v>238</v>
      </c>
      <c r="AT344" s="25" t="s">
        <v>151</v>
      </c>
      <c r="AU344" s="25" t="s">
        <v>80</v>
      </c>
      <c r="AY344" s="25" t="s">
        <v>148</v>
      </c>
      <c r="BE344" s="245">
        <f>IF(N344="základní",J344,0)</f>
        <v>0</v>
      </c>
      <c r="BF344" s="245">
        <f>IF(N344="snížená",J344,0)</f>
        <v>0</v>
      </c>
      <c r="BG344" s="245">
        <f>IF(N344="zákl. přenesená",J344,0)</f>
        <v>0</v>
      </c>
      <c r="BH344" s="245">
        <f>IF(N344="sníž. přenesená",J344,0)</f>
        <v>0</v>
      </c>
      <c r="BI344" s="245">
        <f>IF(N344="nulová",J344,0)</f>
        <v>0</v>
      </c>
      <c r="BJ344" s="25" t="s">
        <v>78</v>
      </c>
      <c r="BK344" s="245">
        <f>ROUND(I344*H344,2)</f>
        <v>0</v>
      </c>
      <c r="BL344" s="25" t="s">
        <v>238</v>
      </c>
      <c r="BM344" s="25" t="s">
        <v>572</v>
      </c>
    </row>
    <row r="345" s="1" customFormat="1" ht="38.25" customHeight="1">
      <c r="B345" s="47"/>
      <c r="C345" s="234" t="s">
        <v>573</v>
      </c>
      <c r="D345" s="234" t="s">
        <v>151</v>
      </c>
      <c r="E345" s="235" t="s">
        <v>574</v>
      </c>
      <c r="F345" s="236" t="s">
        <v>575</v>
      </c>
      <c r="G345" s="237" t="s">
        <v>413</v>
      </c>
      <c r="H345" s="238">
        <v>1.867</v>
      </c>
      <c r="I345" s="239"/>
      <c r="J345" s="240">
        <f>ROUND(I345*H345,2)</f>
        <v>0</v>
      </c>
      <c r="K345" s="236" t="s">
        <v>155</v>
      </c>
      <c r="L345" s="73"/>
      <c r="M345" s="241" t="s">
        <v>21</v>
      </c>
      <c r="N345" s="242" t="s">
        <v>41</v>
      </c>
      <c r="O345" s="48"/>
      <c r="P345" s="243">
        <f>O345*H345</f>
        <v>0</v>
      </c>
      <c r="Q345" s="243">
        <v>0</v>
      </c>
      <c r="R345" s="243">
        <f>Q345*H345</f>
        <v>0</v>
      </c>
      <c r="S345" s="243">
        <v>0</v>
      </c>
      <c r="T345" s="244">
        <f>S345*H345</f>
        <v>0</v>
      </c>
      <c r="AR345" s="25" t="s">
        <v>238</v>
      </c>
      <c r="AT345" s="25" t="s">
        <v>151</v>
      </c>
      <c r="AU345" s="25" t="s">
        <v>80</v>
      </c>
      <c r="AY345" s="25" t="s">
        <v>148</v>
      </c>
      <c r="BE345" s="245">
        <f>IF(N345="základní",J345,0)</f>
        <v>0</v>
      </c>
      <c r="BF345" s="245">
        <f>IF(N345="snížená",J345,0)</f>
        <v>0</v>
      </c>
      <c r="BG345" s="245">
        <f>IF(N345="zákl. přenesená",J345,0)</f>
        <v>0</v>
      </c>
      <c r="BH345" s="245">
        <f>IF(N345="sníž. přenesená",J345,0)</f>
        <v>0</v>
      </c>
      <c r="BI345" s="245">
        <f>IF(N345="nulová",J345,0)</f>
        <v>0</v>
      </c>
      <c r="BJ345" s="25" t="s">
        <v>78</v>
      </c>
      <c r="BK345" s="245">
        <f>ROUND(I345*H345,2)</f>
        <v>0</v>
      </c>
      <c r="BL345" s="25" t="s">
        <v>238</v>
      </c>
      <c r="BM345" s="25" t="s">
        <v>576</v>
      </c>
    </row>
    <row r="346" s="11" customFormat="1" ht="29.88" customHeight="1">
      <c r="B346" s="218"/>
      <c r="C346" s="219"/>
      <c r="D346" s="220" t="s">
        <v>69</v>
      </c>
      <c r="E346" s="232" t="s">
        <v>577</v>
      </c>
      <c r="F346" s="232" t="s">
        <v>578</v>
      </c>
      <c r="G346" s="219"/>
      <c r="H346" s="219"/>
      <c r="I346" s="222"/>
      <c r="J346" s="233">
        <f>BK346</f>
        <v>0</v>
      </c>
      <c r="K346" s="219"/>
      <c r="L346" s="224"/>
      <c r="M346" s="225"/>
      <c r="N346" s="226"/>
      <c r="O346" s="226"/>
      <c r="P346" s="227">
        <f>SUM(P347:P372)</f>
        <v>0</v>
      </c>
      <c r="Q346" s="226"/>
      <c r="R346" s="227">
        <f>SUM(R347:R372)</f>
        <v>0.27947</v>
      </c>
      <c r="S346" s="226"/>
      <c r="T346" s="228">
        <f>SUM(T347:T372)</f>
        <v>1.3926000000000001</v>
      </c>
      <c r="AR346" s="229" t="s">
        <v>80</v>
      </c>
      <c r="AT346" s="230" t="s">
        <v>69</v>
      </c>
      <c r="AU346" s="230" t="s">
        <v>78</v>
      </c>
      <c r="AY346" s="229" t="s">
        <v>148</v>
      </c>
      <c r="BK346" s="231">
        <f>SUM(BK347:BK372)</f>
        <v>0</v>
      </c>
    </row>
    <row r="347" s="1" customFormat="1" ht="16.5" customHeight="1">
      <c r="B347" s="47"/>
      <c r="C347" s="234" t="s">
        <v>579</v>
      </c>
      <c r="D347" s="234" t="s">
        <v>151</v>
      </c>
      <c r="E347" s="235" t="s">
        <v>580</v>
      </c>
      <c r="F347" s="236" t="s">
        <v>581</v>
      </c>
      <c r="G347" s="237" t="s">
        <v>154</v>
      </c>
      <c r="H347" s="238">
        <v>3.5</v>
      </c>
      <c r="I347" s="239"/>
      <c r="J347" s="240">
        <f>ROUND(I347*H347,2)</f>
        <v>0</v>
      </c>
      <c r="K347" s="236" t="s">
        <v>155</v>
      </c>
      <c r="L347" s="73"/>
      <c r="M347" s="241" t="s">
        <v>21</v>
      </c>
      <c r="N347" s="242" t="s">
        <v>41</v>
      </c>
      <c r="O347" s="48"/>
      <c r="P347" s="243">
        <f>O347*H347</f>
        <v>0</v>
      </c>
      <c r="Q347" s="243">
        <v>0</v>
      </c>
      <c r="R347" s="243">
        <f>Q347*H347</f>
        <v>0</v>
      </c>
      <c r="S347" s="243">
        <v>0</v>
      </c>
      <c r="T347" s="244">
        <f>S347*H347</f>
        <v>0</v>
      </c>
      <c r="AR347" s="25" t="s">
        <v>238</v>
      </c>
      <c r="AT347" s="25" t="s">
        <v>151</v>
      </c>
      <c r="AU347" s="25" t="s">
        <v>80</v>
      </c>
      <c r="AY347" s="25" t="s">
        <v>148</v>
      </c>
      <c r="BE347" s="245">
        <f>IF(N347="základní",J347,0)</f>
        <v>0</v>
      </c>
      <c r="BF347" s="245">
        <f>IF(N347="snížená",J347,0)</f>
        <v>0</v>
      </c>
      <c r="BG347" s="245">
        <f>IF(N347="zákl. přenesená",J347,0)</f>
        <v>0</v>
      </c>
      <c r="BH347" s="245">
        <f>IF(N347="sníž. přenesená",J347,0)</f>
        <v>0</v>
      </c>
      <c r="BI347" s="245">
        <f>IF(N347="nulová",J347,0)</f>
        <v>0</v>
      </c>
      <c r="BJ347" s="25" t="s">
        <v>78</v>
      </c>
      <c r="BK347" s="245">
        <f>ROUND(I347*H347,2)</f>
        <v>0</v>
      </c>
      <c r="BL347" s="25" t="s">
        <v>238</v>
      </c>
      <c r="BM347" s="25" t="s">
        <v>582</v>
      </c>
    </row>
    <row r="348" s="12" customFormat="1">
      <c r="B348" s="246"/>
      <c r="C348" s="247"/>
      <c r="D348" s="248" t="s">
        <v>158</v>
      </c>
      <c r="E348" s="249" t="s">
        <v>21</v>
      </c>
      <c r="F348" s="250" t="s">
        <v>583</v>
      </c>
      <c r="G348" s="247"/>
      <c r="H348" s="251">
        <v>3.5</v>
      </c>
      <c r="I348" s="252"/>
      <c r="J348" s="247"/>
      <c r="K348" s="247"/>
      <c r="L348" s="253"/>
      <c r="M348" s="254"/>
      <c r="N348" s="255"/>
      <c r="O348" s="255"/>
      <c r="P348" s="255"/>
      <c r="Q348" s="255"/>
      <c r="R348" s="255"/>
      <c r="S348" s="255"/>
      <c r="T348" s="256"/>
      <c r="AT348" s="257" t="s">
        <v>158</v>
      </c>
      <c r="AU348" s="257" t="s">
        <v>80</v>
      </c>
      <c r="AV348" s="12" t="s">
        <v>80</v>
      </c>
      <c r="AW348" s="12" t="s">
        <v>34</v>
      </c>
      <c r="AX348" s="12" t="s">
        <v>70</v>
      </c>
      <c r="AY348" s="257" t="s">
        <v>148</v>
      </c>
    </row>
    <row r="349" s="14" customFormat="1">
      <c r="B349" s="268"/>
      <c r="C349" s="269"/>
      <c r="D349" s="248" t="s">
        <v>158</v>
      </c>
      <c r="E349" s="270" t="s">
        <v>21</v>
      </c>
      <c r="F349" s="271" t="s">
        <v>174</v>
      </c>
      <c r="G349" s="269"/>
      <c r="H349" s="272">
        <v>3.5</v>
      </c>
      <c r="I349" s="273"/>
      <c r="J349" s="269"/>
      <c r="K349" s="269"/>
      <c r="L349" s="274"/>
      <c r="M349" s="275"/>
      <c r="N349" s="276"/>
      <c r="O349" s="276"/>
      <c r="P349" s="276"/>
      <c r="Q349" s="276"/>
      <c r="R349" s="276"/>
      <c r="S349" s="276"/>
      <c r="T349" s="277"/>
      <c r="AT349" s="278" t="s">
        <v>158</v>
      </c>
      <c r="AU349" s="278" t="s">
        <v>80</v>
      </c>
      <c r="AV349" s="14" t="s">
        <v>156</v>
      </c>
      <c r="AW349" s="14" t="s">
        <v>34</v>
      </c>
      <c r="AX349" s="14" t="s">
        <v>78</v>
      </c>
      <c r="AY349" s="278" t="s">
        <v>148</v>
      </c>
    </row>
    <row r="350" s="1" customFormat="1" ht="25.5" customHeight="1">
      <c r="B350" s="47"/>
      <c r="C350" s="279" t="s">
        <v>584</v>
      </c>
      <c r="D350" s="279" t="s">
        <v>188</v>
      </c>
      <c r="E350" s="280" t="s">
        <v>585</v>
      </c>
      <c r="F350" s="281" t="s">
        <v>586</v>
      </c>
      <c r="G350" s="282" t="s">
        <v>185</v>
      </c>
      <c r="H350" s="283">
        <v>1</v>
      </c>
      <c r="I350" s="284"/>
      <c r="J350" s="285">
        <f>ROUND(I350*H350,2)</f>
        <v>0</v>
      </c>
      <c r="K350" s="281" t="s">
        <v>21</v>
      </c>
      <c r="L350" s="286"/>
      <c r="M350" s="287" t="s">
        <v>21</v>
      </c>
      <c r="N350" s="288" t="s">
        <v>41</v>
      </c>
      <c r="O350" s="48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AR350" s="25" t="s">
        <v>332</v>
      </c>
      <c r="AT350" s="25" t="s">
        <v>188</v>
      </c>
      <c r="AU350" s="25" t="s">
        <v>80</v>
      </c>
      <c r="AY350" s="25" t="s">
        <v>148</v>
      </c>
      <c r="BE350" s="245">
        <f>IF(N350="základní",J350,0)</f>
        <v>0</v>
      </c>
      <c r="BF350" s="245">
        <f>IF(N350="snížená",J350,0)</f>
        <v>0</v>
      </c>
      <c r="BG350" s="245">
        <f>IF(N350="zákl. přenesená",J350,0)</f>
        <v>0</v>
      </c>
      <c r="BH350" s="245">
        <f>IF(N350="sníž. přenesená",J350,0)</f>
        <v>0</v>
      </c>
      <c r="BI350" s="245">
        <f>IF(N350="nulová",J350,0)</f>
        <v>0</v>
      </c>
      <c r="BJ350" s="25" t="s">
        <v>78</v>
      </c>
      <c r="BK350" s="245">
        <f>ROUND(I350*H350,2)</f>
        <v>0</v>
      </c>
      <c r="BL350" s="25" t="s">
        <v>238</v>
      </c>
      <c r="BM350" s="25" t="s">
        <v>587</v>
      </c>
    </row>
    <row r="351" s="1" customFormat="1">
      <c r="B351" s="47"/>
      <c r="C351" s="75"/>
      <c r="D351" s="248" t="s">
        <v>459</v>
      </c>
      <c r="E351" s="75"/>
      <c r="F351" s="300" t="s">
        <v>588</v>
      </c>
      <c r="G351" s="75"/>
      <c r="H351" s="75"/>
      <c r="I351" s="204"/>
      <c r="J351" s="75"/>
      <c r="K351" s="75"/>
      <c r="L351" s="73"/>
      <c r="M351" s="301"/>
      <c r="N351" s="48"/>
      <c r="O351" s="48"/>
      <c r="P351" s="48"/>
      <c r="Q351" s="48"/>
      <c r="R351" s="48"/>
      <c r="S351" s="48"/>
      <c r="T351" s="96"/>
      <c r="AT351" s="25" t="s">
        <v>459</v>
      </c>
      <c r="AU351" s="25" t="s">
        <v>80</v>
      </c>
    </row>
    <row r="352" s="1" customFormat="1" ht="25.5" customHeight="1">
      <c r="B352" s="47"/>
      <c r="C352" s="234" t="s">
        <v>589</v>
      </c>
      <c r="D352" s="234" t="s">
        <v>151</v>
      </c>
      <c r="E352" s="235" t="s">
        <v>590</v>
      </c>
      <c r="F352" s="236" t="s">
        <v>591</v>
      </c>
      <c r="G352" s="237" t="s">
        <v>185</v>
      </c>
      <c r="H352" s="238">
        <v>16</v>
      </c>
      <c r="I352" s="239"/>
      <c r="J352" s="240">
        <f>ROUND(I352*H352,2)</f>
        <v>0</v>
      </c>
      <c r="K352" s="236" t="s">
        <v>155</v>
      </c>
      <c r="L352" s="73"/>
      <c r="M352" s="241" t="s">
        <v>21</v>
      </c>
      <c r="N352" s="242" t="s">
        <v>41</v>
      </c>
      <c r="O352" s="48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AR352" s="25" t="s">
        <v>238</v>
      </c>
      <c r="AT352" s="25" t="s">
        <v>151</v>
      </c>
      <c r="AU352" s="25" t="s">
        <v>80</v>
      </c>
      <c r="AY352" s="25" t="s">
        <v>148</v>
      </c>
      <c r="BE352" s="245">
        <f>IF(N352="základní",J352,0)</f>
        <v>0</v>
      </c>
      <c r="BF352" s="245">
        <f>IF(N352="snížená",J352,0)</f>
        <v>0</v>
      </c>
      <c r="BG352" s="245">
        <f>IF(N352="zákl. přenesená",J352,0)</f>
        <v>0</v>
      </c>
      <c r="BH352" s="245">
        <f>IF(N352="sníž. přenesená",J352,0)</f>
        <v>0</v>
      </c>
      <c r="BI352" s="245">
        <f>IF(N352="nulová",J352,0)</f>
        <v>0</v>
      </c>
      <c r="BJ352" s="25" t="s">
        <v>78</v>
      </c>
      <c r="BK352" s="245">
        <f>ROUND(I352*H352,2)</f>
        <v>0</v>
      </c>
      <c r="BL352" s="25" t="s">
        <v>238</v>
      </c>
      <c r="BM352" s="25" t="s">
        <v>592</v>
      </c>
    </row>
    <row r="353" s="1" customFormat="1" ht="38.25" customHeight="1">
      <c r="B353" s="47"/>
      <c r="C353" s="279" t="s">
        <v>593</v>
      </c>
      <c r="D353" s="279" t="s">
        <v>188</v>
      </c>
      <c r="E353" s="280" t="s">
        <v>594</v>
      </c>
      <c r="F353" s="281" t="s">
        <v>595</v>
      </c>
      <c r="G353" s="282" t="s">
        <v>185</v>
      </c>
      <c r="H353" s="283">
        <v>7</v>
      </c>
      <c r="I353" s="284"/>
      <c r="J353" s="285">
        <f>ROUND(I353*H353,2)</f>
        <v>0</v>
      </c>
      <c r="K353" s="281" t="s">
        <v>155</v>
      </c>
      <c r="L353" s="286"/>
      <c r="M353" s="287" t="s">
        <v>21</v>
      </c>
      <c r="N353" s="288" t="s">
        <v>41</v>
      </c>
      <c r="O353" s="48"/>
      <c r="P353" s="243">
        <f>O353*H353</f>
        <v>0</v>
      </c>
      <c r="Q353" s="243">
        <v>0.014500000000000001</v>
      </c>
      <c r="R353" s="243">
        <f>Q353*H353</f>
        <v>0.10150000000000001</v>
      </c>
      <c r="S353" s="243">
        <v>0</v>
      </c>
      <c r="T353" s="244">
        <f>S353*H353</f>
        <v>0</v>
      </c>
      <c r="AR353" s="25" t="s">
        <v>332</v>
      </c>
      <c r="AT353" s="25" t="s">
        <v>188</v>
      </c>
      <c r="AU353" s="25" t="s">
        <v>80</v>
      </c>
      <c r="AY353" s="25" t="s">
        <v>148</v>
      </c>
      <c r="BE353" s="245">
        <f>IF(N353="základní",J353,0)</f>
        <v>0</v>
      </c>
      <c r="BF353" s="245">
        <f>IF(N353="snížená",J353,0)</f>
        <v>0</v>
      </c>
      <c r="BG353" s="245">
        <f>IF(N353="zákl. přenesená",J353,0)</f>
        <v>0</v>
      </c>
      <c r="BH353" s="245">
        <f>IF(N353="sníž. přenesená",J353,0)</f>
        <v>0</v>
      </c>
      <c r="BI353" s="245">
        <f>IF(N353="nulová",J353,0)</f>
        <v>0</v>
      </c>
      <c r="BJ353" s="25" t="s">
        <v>78</v>
      </c>
      <c r="BK353" s="245">
        <f>ROUND(I353*H353,2)</f>
        <v>0</v>
      </c>
      <c r="BL353" s="25" t="s">
        <v>238</v>
      </c>
      <c r="BM353" s="25" t="s">
        <v>596</v>
      </c>
    </row>
    <row r="354" s="1" customFormat="1" ht="25.5" customHeight="1">
      <c r="B354" s="47"/>
      <c r="C354" s="279" t="s">
        <v>597</v>
      </c>
      <c r="D354" s="279" t="s">
        <v>188</v>
      </c>
      <c r="E354" s="280" t="s">
        <v>598</v>
      </c>
      <c r="F354" s="281" t="s">
        <v>599</v>
      </c>
      <c r="G354" s="282" t="s">
        <v>185</v>
      </c>
      <c r="H354" s="283">
        <v>1</v>
      </c>
      <c r="I354" s="284"/>
      <c r="J354" s="285">
        <f>ROUND(I354*H354,2)</f>
        <v>0</v>
      </c>
      <c r="K354" s="281" t="s">
        <v>155</v>
      </c>
      <c r="L354" s="286"/>
      <c r="M354" s="287" t="s">
        <v>21</v>
      </c>
      <c r="N354" s="288" t="s">
        <v>41</v>
      </c>
      <c r="O354" s="48"/>
      <c r="P354" s="243">
        <f>O354*H354</f>
        <v>0</v>
      </c>
      <c r="Q354" s="243">
        <v>0.017999999999999999</v>
      </c>
      <c r="R354" s="243">
        <f>Q354*H354</f>
        <v>0.017999999999999999</v>
      </c>
      <c r="S354" s="243">
        <v>0</v>
      </c>
      <c r="T354" s="244">
        <f>S354*H354</f>
        <v>0</v>
      </c>
      <c r="AR354" s="25" t="s">
        <v>332</v>
      </c>
      <c r="AT354" s="25" t="s">
        <v>188</v>
      </c>
      <c r="AU354" s="25" t="s">
        <v>80</v>
      </c>
      <c r="AY354" s="25" t="s">
        <v>148</v>
      </c>
      <c r="BE354" s="245">
        <f>IF(N354="základní",J354,0)</f>
        <v>0</v>
      </c>
      <c r="BF354" s="245">
        <f>IF(N354="snížená",J354,0)</f>
        <v>0</v>
      </c>
      <c r="BG354" s="245">
        <f>IF(N354="zákl. přenesená",J354,0)</f>
        <v>0</v>
      </c>
      <c r="BH354" s="245">
        <f>IF(N354="sníž. přenesená",J354,0)</f>
        <v>0</v>
      </c>
      <c r="BI354" s="245">
        <f>IF(N354="nulová",J354,0)</f>
        <v>0</v>
      </c>
      <c r="BJ354" s="25" t="s">
        <v>78</v>
      </c>
      <c r="BK354" s="245">
        <f>ROUND(I354*H354,2)</f>
        <v>0</v>
      </c>
      <c r="BL354" s="25" t="s">
        <v>238</v>
      </c>
      <c r="BM354" s="25" t="s">
        <v>600</v>
      </c>
    </row>
    <row r="355" s="1" customFormat="1" ht="38.25" customHeight="1">
      <c r="B355" s="47"/>
      <c r="C355" s="279" t="s">
        <v>601</v>
      </c>
      <c r="D355" s="279" t="s">
        <v>188</v>
      </c>
      <c r="E355" s="280" t="s">
        <v>602</v>
      </c>
      <c r="F355" s="281" t="s">
        <v>603</v>
      </c>
      <c r="G355" s="282" t="s">
        <v>185</v>
      </c>
      <c r="H355" s="283">
        <v>4</v>
      </c>
      <c r="I355" s="284"/>
      <c r="J355" s="285">
        <f>ROUND(I355*H355,2)</f>
        <v>0</v>
      </c>
      <c r="K355" s="281" t="s">
        <v>21</v>
      </c>
      <c r="L355" s="286"/>
      <c r="M355" s="287" t="s">
        <v>21</v>
      </c>
      <c r="N355" s="288" t="s">
        <v>41</v>
      </c>
      <c r="O355" s="48"/>
      <c r="P355" s="243">
        <f>O355*H355</f>
        <v>0</v>
      </c>
      <c r="Q355" s="243">
        <v>0.016</v>
      </c>
      <c r="R355" s="243">
        <f>Q355*H355</f>
        <v>0.064000000000000001</v>
      </c>
      <c r="S355" s="243">
        <v>0</v>
      </c>
      <c r="T355" s="244">
        <f>S355*H355</f>
        <v>0</v>
      </c>
      <c r="AR355" s="25" t="s">
        <v>332</v>
      </c>
      <c r="AT355" s="25" t="s">
        <v>188</v>
      </c>
      <c r="AU355" s="25" t="s">
        <v>80</v>
      </c>
      <c r="AY355" s="25" t="s">
        <v>148</v>
      </c>
      <c r="BE355" s="245">
        <f>IF(N355="základní",J355,0)</f>
        <v>0</v>
      </c>
      <c r="BF355" s="245">
        <f>IF(N355="snížená",J355,0)</f>
        <v>0</v>
      </c>
      <c r="BG355" s="245">
        <f>IF(N355="zákl. přenesená",J355,0)</f>
        <v>0</v>
      </c>
      <c r="BH355" s="245">
        <f>IF(N355="sníž. přenesená",J355,0)</f>
        <v>0</v>
      </c>
      <c r="BI355" s="245">
        <f>IF(N355="nulová",J355,0)</f>
        <v>0</v>
      </c>
      <c r="BJ355" s="25" t="s">
        <v>78</v>
      </c>
      <c r="BK355" s="245">
        <f>ROUND(I355*H355,2)</f>
        <v>0</v>
      </c>
      <c r="BL355" s="25" t="s">
        <v>238</v>
      </c>
      <c r="BM355" s="25" t="s">
        <v>604</v>
      </c>
    </row>
    <row r="356" s="1" customFormat="1" ht="38.25" customHeight="1">
      <c r="B356" s="47"/>
      <c r="C356" s="279" t="s">
        <v>605</v>
      </c>
      <c r="D356" s="279" t="s">
        <v>188</v>
      </c>
      <c r="E356" s="280" t="s">
        <v>606</v>
      </c>
      <c r="F356" s="281" t="s">
        <v>607</v>
      </c>
      <c r="G356" s="282" t="s">
        <v>185</v>
      </c>
      <c r="H356" s="283">
        <v>2</v>
      </c>
      <c r="I356" s="284"/>
      <c r="J356" s="285">
        <f>ROUND(I356*H356,2)</f>
        <v>0</v>
      </c>
      <c r="K356" s="281" t="s">
        <v>155</v>
      </c>
      <c r="L356" s="286"/>
      <c r="M356" s="287" t="s">
        <v>21</v>
      </c>
      <c r="N356" s="288" t="s">
        <v>41</v>
      </c>
      <c r="O356" s="48"/>
      <c r="P356" s="243">
        <f>O356*H356</f>
        <v>0</v>
      </c>
      <c r="Q356" s="243">
        <v>0.016</v>
      </c>
      <c r="R356" s="243">
        <f>Q356*H356</f>
        <v>0.032000000000000001</v>
      </c>
      <c r="S356" s="243">
        <v>0</v>
      </c>
      <c r="T356" s="244">
        <f>S356*H356</f>
        <v>0</v>
      </c>
      <c r="AR356" s="25" t="s">
        <v>332</v>
      </c>
      <c r="AT356" s="25" t="s">
        <v>188</v>
      </c>
      <c r="AU356" s="25" t="s">
        <v>80</v>
      </c>
      <c r="AY356" s="25" t="s">
        <v>148</v>
      </c>
      <c r="BE356" s="245">
        <f>IF(N356="základní",J356,0)</f>
        <v>0</v>
      </c>
      <c r="BF356" s="245">
        <f>IF(N356="snížená",J356,0)</f>
        <v>0</v>
      </c>
      <c r="BG356" s="245">
        <f>IF(N356="zákl. přenesená",J356,0)</f>
        <v>0</v>
      </c>
      <c r="BH356" s="245">
        <f>IF(N356="sníž. přenesená",J356,0)</f>
        <v>0</v>
      </c>
      <c r="BI356" s="245">
        <f>IF(N356="nulová",J356,0)</f>
        <v>0</v>
      </c>
      <c r="BJ356" s="25" t="s">
        <v>78</v>
      </c>
      <c r="BK356" s="245">
        <f>ROUND(I356*H356,2)</f>
        <v>0</v>
      </c>
      <c r="BL356" s="25" t="s">
        <v>238</v>
      </c>
      <c r="BM356" s="25" t="s">
        <v>608</v>
      </c>
    </row>
    <row r="357" s="1" customFormat="1" ht="25.5" customHeight="1">
      <c r="B357" s="47"/>
      <c r="C357" s="279" t="s">
        <v>609</v>
      </c>
      <c r="D357" s="279" t="s">
        <v>188</v>
      </c>
      <c r="E357" s="280" t="s">
        <v>610</v>
      </c>
      <c r="F357" s="281" t="s">
        <v>611</v>
      </c>
      <c r="G357" s="282" t="s">
        <v>185</v>
      </c>
      <c r="H357" s="283">
        <v>2</v>
      </c>
      <c r="I357" s="284"/>
      <c r="J357" s="285">
        <f>ROUND(I357*H357,2)</f>
        <v>0</v>
      </c>
      <c r="K357" s="281" t="s">
        <v>155</v>
      </c>
      <c r="L357" s="286"/>
      <c r="M357" s="287" t="s">
        <v>21</v>
      </c>
      <c r="N357" s="288" t="s">
        <v>41</v>
      </c>
      <c r="O357" s="48"/>
      <c r="P357" s="243">
        <f>O357*H357</f>
        <v>0</v>
      </c>
      <c r="Q357" s="243">
        <v>0.018499999999999999</v>
      </c>
      <c r="R357" s="243">
        <f>Q357*H357</f>
        <v>0.036999999999999998</v>
      </c>
      <c r="S357" s="243">
        <v>0</v>
      </c>
      <c r="T357" s="244">
        <f>S357*H357</f>
        <v>0</v>
      </c>
      <c r="AR357" s="25" t="s">
        <v>332</v>
      </c>
      <c r="AT357" s="25" t="s">
        <v>188</v>
      </c>
      <c r="AU357" s="25" t="s">
        <v>80</v>
      </c>
      <c r="AY357" s="25" t="s">
        <v>148</v>
      </c>
      <c r="BE357" s="245">
        <f>IF(N357="základní",J357,0)</f>
        <v>0</v>
      </c>
      <c r="BF357" s="245">
        <f>IF(N357="snížená",J357,0)</f>
        <v>0</v>
      </c>
      <c r="BG357" s="245">
        <f>IF(N357="zákl. přenesená",J357,0)</f>
        <v>0</v>
      </c>
      <c r="BH357" s="245">
        <f>IF(N357="sníž. přenesená",J357,0)</f>
        <v>0</v>
      </c>
      <c r="BI357" s="245">
        <f>IF(N357="nulová",J357,0)</f>
        <v>0</v>
      </c>
      <c r="BJ357" s="25" t="s">
        <v>78</v>
      </c>
      <c r="BK357" s="245">
        <f>ROUND(I357*H357,2)</f>
        <v>0</v>
      </c>
      <c r="BL357" s="25" t="s">
        <v>238</v>
      </c>
      <c r="BM357" s="25" t="s">
        <v>612</v>
      </c>
    </row>
    <row r="358" s="1" customFormat="1" ht="16.5" customHeight="1">
      <c r="B358" s="47"/>
      <c r="C358" s="234" t="s">
        <v>613</v>
      </c>
      <c r="D358" s="234" t="s">
        <v>151</v>
      </c>
      <c r="E358" s="235" t="s">
        <v>614</v>
      </c>
      <c r="F358" s="236" t="s">
        <v>615</v>
      </c>
      <c r="G358" s="237" t="s">
        <v>185</v>
      </c>
      <c r="H358" s="238">
        <v>22</v>
      </c>
      <c r="I358" s="239"/>
      <c r="J358" s="240">
        <f>ROUND(I358*H358,2)</f>
        <v>0</v>
      </c>
      <c r="K358" s="236" t="s">
        <v>155</v>
      </c>
      <c r="L358" s="73"/>
      <c r="M358" s="241" t="s">
        <v>21</v>
      </c>
      <c r="N358" s="242" t="s">
        <v>41</v>
      </c>
      <c r="O358" s="48"/>
      <c r="P358" s="243">
        <f>O358*H358</f>
        <v>0</v>
      </c>
      <c r="Q358" s="243">
        <v>0</v>
      </c>
      <c r="R358" s="243">
        <f>Q358*H358</f>
        <v>0</v>
      </c>
      <c r="S358" s="243">
        <v>0.0018</v>
      </c>
      <c r="T358" s="244">
        <f>S358*H358</f>
        <v>0.039599999999999996</v>
      </c>
      <c r="AR358" s="25" t="s">
        <v>238</v>
      </c>
      <c r="AT358" s="25" t="s">
        <v>151</v>
      </c>
      <c r="AU358" s="25" t="s">
        <v>80</v>
      </c>
      <c r="AY358" s="25" t="s">
        <v>148</v>
      </c>
      <c r="BE358" s="245">
        <f>IF(N358="základní",J358,0)</f>
        <v>0</v>
      </c>
      <c r="BF358" s="245">
        <f>IF(N358="snížená",J358,0)</f>
        <v>0</v>
      </c>
      <c r="BG358" s="245">
        <f>IF(N358="zákl. přenesená",J358,0)</f>
        <v>0</v>
      </c>
      <c r="BH358" s="245">
        <f>IF(N358="sníž. přenesená",J358,0)</f>
        <v>0</v>
      </c>
      <c r="BI358" s="245">
        <f>IF(N358="nulová",J358,0)</f>
        <v>0</v>
      </c>
      <c r="BJ358" s="25" t="s">
        <v>78</v>
      </c>
      <c r="BK358" s="245">
        <f>ROUND(I358*H358,2)</f>
        <v>0</v>
      </c>
      <c r="BL358" s="25" t="s">
        <v>238</v>
      </c>
      <c r="BM358" s="25" t="s">
        <v>616</v>
      </c>
    </row>
    <row r="359" s="1" customFormat="1" ht="25.5" customHeight="1">
      <c r="B359" s="47"/>
      <c r="C359" s="234" t="s">
        <v>617</v>
      </c>
      <c r="D359" s="234" t="s">
        <v>151</v>
      </c>
      <c r="E359" s="235" t="s">
        <v>618</v>
      </c>
      <c r="F359" s="236" t="s">
        <v>619</v>
      </c>
      <c r="G359" s="237" t="s">
        <v>185</v>
      </c>
      <c r="H359" s="238">
        <v>15</v>
      </c>
      <c r="I359" s="239"/>
      <c r="J359" s="240">
        <f>ROUND(I359*H359,2)</f>
        <v>0</v>
      </c>
      <c r="K359" s="236" t="s">
        <v>155</v>
      </c>
      <c r="L359" s="73"/>
      <c r="M359" s="241" t="s">
        <v>21</v>
      </c>
      <c r="N359" s="242" t="s">
        <v>41</v>
      </c>
      <c r="O359" s="48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AR359" s="25" t="s">
        <v>238</v>
      </c>
      <c r="AT359" s="25" t="s">
        <v>151</v>
      </c>
      <c r="AU359" s="25" t="s">
        <v>80</v>
      </c>
      <c r="AY359" s="25" t="s">
        <v>148</v>
      </c>
      <c r="BE359" s="245">
        <f>IF(N359="základní",J359,0)</f>
        <v>0</v>
      </c>
      <c r="BF359" s="245">
        <f>IF(N359="snížená",J359,0)</f>
        <v>0</v>
      </c>
      <c r="BG359" s="245">
        <f>IF(N359="zákl. přenesená",J359,0)</f>
        <v>0</v>
      </c>
      <c r="BH359" s="245">
        <f>IF(N359="sníž. přenesená",J359,0)</f>
        <v>0</v>
      </c>
      <c r="BI359" s="245">
        <f>IF(N359="nulová",J359,0)</f>
        <v>0</v>
      </c>
      <c r="BJ359" s="25" t="s">
        <v>78</v>
      </c>
      <c r="BK359" s="245">
        <f>ROUND(I359*H359,2)</f>
        <v>0</v>
      </c>
      <c r="BL359" s="25" t="s">
        <v>238</v>
      </c>
      <c r="BM359" s="25" t="s">
        <v>620</v>
      </c>
    </row>
    <row r="360" s="1" customFormat="1" ht="16.5" customHeight="1">
      <c r="B360" s="47"/>
      <c r="C360" s="279" t="s">
        <v>621</v>
      </c>
      <c r="D360" s="279" t="s">
        <v>188</v>
      </c>
      <c r="E360" s="280" t="s">
        <v>622</v>
      </c>
      <c r="F360" s="281" t="s">
        <v>623</v>
      </c>
      <c r="G360" s="282" t="s">
        <v>185</v>
      </c>
      <c r="H360" s="283">
        <v>8</v>
      </c>
      <c r="I360" s="284"/>
      <c r="J360" s="285">
        <f>ROUND(I360*H360,2)</f>
        <v>0</v>
      </c>
      <c r="K360" s="281" t="s">
        <v>155</v>
      </c>
      <c r="L360" s="286"/>
      <c r="M360" s="287" t="s">
        <v>21</v>
      </c>
      <c r="N360" s="288" t="s">
        <v>41</v>
      </c>
      <c r="O360" s="48"/>
      <c r="P360" s="243">
        <f>O360*H360</f>
        <v>0</v>
      </c>
      <c r="Q360" s="243">
        <v>0.00089999999999999998</v>
      </c>
      <c r="R360" s="243">
        <f>Q360*H360</f>
        <v>0.0071999999999999998</v>
      </c>
      <c r="S360" s="243">
        <v>0</v>
      </c>
      <c r="T360" s="244">
        <f>S360*H360</f>
        <v>0</v>
      </c>
      <c r="AR360" s="25" t="s">
        <v>332</v>
      </c>
      <c r="AT360" s="25" t="s">
        <v>188</v>
      </c>
      <c r="AU360" s="25" t="s">
        <v>80</v>
      </c>
      <c r="AY360" s="25" t="s">
        <v>148</v>
      </c>
      <c r="BE360" s="245">
        <f>IF(N360="základní",J360,0)</f>
        <v>0</v>
      </c>
      <c r="BF360" s="245">
        <f>IF(N360="snížená",J360,0)</f>
        <v>0</v>
      </c>
      <c r="BG360" s="245">
        <f>IF(N360="zákl. přenesená",J360,0)</f>
        <v>0</v>
      </c>
      <c r="BH360" s="245">
        <f>IF(N360="sníž. přenesená",J360,0)</f>
        <v>0</v>
      </c>
      <c r="BI360" s="245">
        <f>IF(N360="nulová",J360,0)</f>
        <v>0</v>
      </c>
      <c r="BJ360" s="25" t="s">
        <v>78</v>
      </c>
      <c r="BK360" s="245">
        <f>ROUND(I360*H360,2)</f>
        <v>0</v>
      </c>
      <c r="BL360" s="25" t="s">
        <v>238</v>
      </c>
      <c r="BM360" s="25" t="s">
        <v>624</v>
      </c>
    </row>
    <row r="361" s="1" customFormat="1" ht="16.5" customHeight="1">
      <c r="B361" s="47"/>
      <c r="C361" s="279" t="s">
        <v>625</v>
      </c>
      <c r="D361" s="279" t="s">
        <v>188</v>
      </c>
      <c r="E361" s="280" t="s">
        <v>626</v>
      </c>
      <c r="F361" s="281" t="s">
        <v>627</v>
      </c>
      <c r="G361" s="282" t="s">
        <v>185</v>
      </c>
      <c r="H361" s="283">
        <v>5</v>
      </c>
      <c r="I361" s="284"/>
      <c r="J361" s="285">
        <f>ROUND(I361*H361,2)</f>
        <v>0</v>
      </c>
      <c r="K361" s="281" t="s">
        <v>155</v>
      </c>
      <c r="L361" s="286"/>
      <c r="M361" s="287" t="s">
        <v>21</v>
      </c>
      <c r="N361" s="288" t="s">
        <v>41</v>
      </c>
      <c r="O361" s="48"/>
      <c r="P361" s="243">
        <f>O361*H361</f>
        <v>0</v>
      </c>
      <c r="Q361" s="243">
        <v>0.0010499999999999999</v>
      </c>
      <c r="R361" s="243">
        <f>Q361*H361</f>
        <v>0.0052499999999999995</v>
      </c>
      <c r="S361" s="243">
        <v>0</v>
      </c>
      <c r="T361" s="244">
        <f>S361*H361</f>
        <v>0</v>
      </c>
      <c r="AR361" s="25" t="s">
        <v>332</v>
      </c>
      <c r="AT361" s="25" t="s">
        <v>188</v>
      </c>
      <c r="AU361" s="25" t="s">
        <v>80</v>
      </c>
      <c r="AY361" s="25" t="s">
        <v>148</v>
      </c>
      <c r="BE361" s="245">
        <f>IF(N361="základní",J361,0)</f>
        <v>0</v>
      </c>
      <c r="BF361" s="245">
        <f>IF(N361="snížená",J361,0)</f>
        <v>0</v>
      </c>
      <c r="BG361" s="245">
        <f>IF(N361="zákl. přenesená",J361,0)</f>
        <v>0</v>
      </c>
      <c r="BH361" s="245">
        <f>IF(N361="sníž. přenesená",J361,0)</f>
        <v>0</v>
      </c>
      <c r="BI361" s="245">
        <f>IF(N361="nulová",J361,0)</f>
        <v>0</v>
      </c>
      <c r="BJ361" s="25" t="s">
        <v>78</v>
      </c>
      <c r="BK361" s="245">
        <f>ROUND(I361*H361,2)</f>
        <v>0</v>
      </c>
      <c r="BL361" s="25" t="s">
        <v>238</v>
      </c>
      <c r="BM361" s="25" t="s">
        <v>628</v>
      </c>
    </row>
    <row r="362" s="1" customFormat="1" ht="16.5" customHeight="1">
      <c r="B362" s="47"/>
      <c r="C362" s="279" t="s">
        <v>629</v>
      </c>
      <c r="D362" s="279" t="s">
        <v>188</v>
      </c>
      <c r="E362" s="280" t="s">
        <v>630</v>
      </c>
      <c r="F362" s="281" t="s">
        <v>631</v>
      </c>
      <c r="G362" s="282" t="s">
        <v>185</v>
      </c>
      <c r="H362" s="283">
        <v>2</v>
      </c>
      <c r="I362" s="284"/>
      <c r="J362" s="285">
        <f>ROUND(I362*H362,2)</f>
        <v>0</v>
      </c>
      <c r="K362" s="281" t="s">
        <v>155</v>
      </c>
      <c r="L362" s="286"/>
      <c r="M362" s="287" t="s">
        <v>21</v>
      </c>
      <c r="N362" s="288" t="s">
        <v>41</v>
      </c>
      <c r="O362" s="48"/>
      <c r="P362" s="243">
        <f>O362*H362</f>
        <v>0</v>
      </c>
      <c r="Q362" s="243">
        <v>0.0011999999999999999</v>
      </c>
      <c r="R362" s="243">
        <f>Q362*H362</f>
        <v>0.0023999999999999998</v>
      </c>
      <c r="S362" s="243">
        <v>0</v>
      </c>
      <c r="T362" s="244">
        <f>S362*H362</f>
        <v>0</v>
      </c>
      <c r="AR362" s="25" t="s">
        <v>332</v>
      </c>
      <c r="AT362" s="25" t="s">
        <v>188</v>
      </c>
      <c r="AU362" s="25" t="s">
        <v>80</v>
      </c>
      <c r="AY362" s="25" t="s">
        <v>148</v>
      </c>
      <c r="BE362" s="245">
        <f>IF(N362="základní",J362,0)</f>
        <v>0</v>
      </c>
      <c r="BF362" s="245">
        <f>IF(N362="snížená",J362,0)</f>
        <v>0</v>
      </c>
      <c r="BG362" s="245">
        <f>IF(N362="zákl. přenesená",J362,0)</f>
        <v>0</v>
      </c>
      <c r="BH362" s="245">
        <f>IF(N362="sníž. přenesená",J362,0)</f>
        <v>0</v>
      </c>
      <c r="BI362" s="245">
        <f>IF(N362="nulová",J362,0)</f>
        <v>0</v>
      </c>
      <c r="BJ362" s="25" t="s">
        <v>78</v>
      </c>
      <c r="BK362" s="245">
        <f>ROUND(I362*H362,2)</f>
        <v>0</v>
      </c>
      <c r="BL362" s="25" t="s">
        <v>238</v>
      </c>
      <c r="BM362" s="25" t="s">
        <v>632</v>
      </c>
    </row>
    <row r="363" s="1" customFormat="1" ht="25.5" customHeight="1">
      <c r="B363" s="47"/>
      <c r="C363" s="234" t="s">
        <v>633</v>
      </c>
      <c r="D363" s="234" t="s">
        <v>151</v>
      </c>
      <c r="E363" s="235" t="s">
        <v>634</v>
      </c>
      <c r="F363" s="236" t="s">
        <v>635</v>
      </c>
      <c r="G363" s="237" t="s">
        <v>185</v>
      </c>
      <c r="H363" s="238">
        <v>7</v>
      </c>
      <c r="I363" s="239"/>
      <c r="J363" s="240">
        <f>ROUND(I363*H363,2)</f>
        <v>0</v>
      </c>
      <c r="K363" s="236" t="s">
        <v>155</v>
      </c>
      <c r="L363" s="73"/>
      <c r="M363" s="241" t="s">
        <v>21</v>
      </c>
      <c r="N363" s="242" t="s">
        <v>41</v>
      </c>
      <c r="O363" s="48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AR363" s="25" t="s">
        <v>238</v>
      </c>
      <c r="AT363" s="25" t="s">
        <v>151</v>
      </c>
      <c r="AU363" s="25" t="s">
        <v>80</v>
      </c>
      <c r="AY363" s="25" t="s">
        <v>148</v>
      </c>
      <c r="BE363" s="245">
        <f>IF(N363="základní",J363,0)</f>
        <v>0</v>
      </c>
      <c r="BF363" s="245">
        <f>IF(N363="snížená",J363,0)</f>
        <v>0</v>
      </c>
      <c r="BG363" s="245">
        <f>IF(N363="zákl. přenesená",J363,0)</f>
        <v>0</v>
      </c>
      <c r="BH363" s="245">
        <f>IF(N363="sníž. přenesená",J363,0)</f>
        <v>0</v>
      </c>
      <c r="BI363" s="245">
        <f>IF(N363="nulová",J363,0)</f>
        <v>0</v>
      </c>
      <c r="BJ363" s="25" t="s">
        <v>78</v>
      </c>
      <c r="BK363" s="245">
        <f>ROUND(I363*H363,2)</f>
        <v>0</v>
      </c>
      <c r="BL363" s="25" t="s">
        <v>238</v>
      </c>
      <c r="BM363" s="25" t="s">
        <v>636</v>
      </c>
    </row>
    <row r="364" s="1" customFormat="1" ht="16.5" customHeight="1">
      <c r="B364" s="47"/>
      <c r="C364" s="279" t="s">
        <v>637</v>
      </c>
      <c r="D364" s="279" t="s">
        <v>188</v>
      </c>
      <c r="E364" s="280" t="s">
        <v>638</v>
      </c>
      <c r="F364" s="281" t="s">
        <v>639</v>
      </c>
      <c r="G364" s="282" t="s">
        <v>185</v>
      </c>
      <c r="H364" s="283">
        <v>4</v>
      </c>
      <c r="I364" s="284"/>
      <c r="J364" s="285">
        <f>ROUND(I364*H364,2)</f>
        <v>0</v>
      </c>
      <c r="K364" s="281" t="s">
        <v>155</v>
      </c>
      <c r="L364" s="286"/>
      <c r="M364" s="287" t="s">
        <v>21</v>
      </c>
      <c r="N364" s="288" t="s">
        <v>41</v>
      </c>
      <c r="O364" s="48"/>
      <c r="P364" s="243">
        <f>O364*H364</f>
        <v>0</v>
      </c>
      <c r="Q364" s="243">
        <v>0.00158</v>
      </c>
      <c r="R364" s="243">
        <f>Q364*H364</f>
        <v>0.0063200000000000001</v>
      </c>
      <c r="S364" s="243">
        <v>0</v>
      </c>
      <c r="T364" s="244">
        <f>S364*H364</f>
        <v>0</v>
      </c>
      <c r="AR364" s="25" t="s">
        <v>332</v>
      </c>
      <c r="AT364" s="25" t="s">
        <v>188</v>
      </c>
      <c r="AU364" s="25" t="s">
        <v>80</v>
      </c>
      <c r="AY364" s="25" t="s">
        <v>148</v>
      </c>
      <c r="BE364" s="245">
        <f>IF(N364="základní",J364,0)</f>
        <v>0</v>
      </c>
      <c r="BF364" s="245">
        <f>IF(N364="snížená",J364,0)</f>
        <v>0</v>
      </c>
      <c r="BG364" s="245">
        <f>IF(N364="zákl. přenesená",J364,0)</f>
        <v>0</v>
      </c>
      <c r="BH364" s="245">
        <f>IF(N364="sníž. přenesená",J364,0)</f>
        <v>0</v>
      </c>
      <c r="BI364" s="245">
        <f>IF(N364="nulová",J364,0)</f>
        <v>0</v>
      </c>
      <c r="BJ364" s="25" t="s">
        <v>78</v>
      </c>
      <c r="BK364" s="245">
        <f>ROUND(I364*H364,2)</f>
        <v>0</v>
      </c>
      <c r="BL364" s="25" t="s">
        <v>238</v>
      </c>
      <c r="BM364" s="25" t="s">
        <v>640</v>
      </c>
    </row>
    <row r="365" s="1" customFormat="1" ht="16.5" customHeight="1">
      <c r="B365" s="47"/>
      <c r="C365" s="279" t="s">
        <v>641</v>
      </c>
      <c r="D365" s="279" t="s">
        <v>188</v>
      </c>
      <c r="E365" s="280" t="s">
        <v>642</v>
      </c>
      <c r="F365" s="281" t="s">
        <v>643</v>
      </c>
      <c r="G365" s="282" t="s">
        <v>185</v>
      </c>
      <c r="H365" s="283">
        <v>3</v>
      </c>
      <c r="I365" s="284"/>
      <c r="J365" s="285">
        <f>ROUND(I365*H365,2)</f>
        <v>0</v>
      </c>
      <c r="K365" s="281" t="s">
        <v>155</v>
      </c>
      <c r="L365" s="286"/>
      <c r="M365" s="287" t="s">
        <v>21</v>
      </c>
      <c r="N365" s="288" t="s">
        <v>41</v>
      </c>
      <c r="O365" s="48"/>
      <c r="P365" s="243">
        <f>O365*H365</f>
        <v>0</v>
      </c>
      <c r="Q365" s="243">
        <v>0.0018</v>
      </c>
      <c r="R365" s="243">
        <f>Q365*H365</f>
        <v>0.0054000000000000003</v>
      </c>
      <c r="S365" s="243">
        <v>0</v>
      </c>
      <c r="T365" s="244">
        <f>S365*H365</f>
        <v>0</v>
      </c>
      <c r="AR365" s="25" t="s">
        <v>332</v>
      </c>
      <c r="AT365" s="25" t="s">
        <v>188</v>
      </c>
      <c r="AU365" s="25" t="s">
        <v>80</v>
      </c>
      <c r="AY365" s="25" t="s">
        <v>148</v>
      </c>
      <c r="BE365" s="245">
        <f>IF(N365="základní",J365,0)</f>
        <v>0</v>
      </c>
      <c r="BF365" s="245">
        <f>IF(N365="snížená",J365,0)</f>
        <v>0</v>
      </c>
      <c r="BG365" s="245">
        <f>IF(N365="zákl. přenesená",J365,0)</f>
        <v>0</v>
      </c>
      <c r="BH365" s="245">
        <f>IF(N365="sníž. přenesená",J365,0)</f>
        <v>0</v>
      </c>
      <c r="BI365" s="245">
        <f>IF(N365="nulová",J365,0)</f>
        <v>0</v>
      </c>
      <c r="BJ365" s="25" t="s">
        <v>78</v>
      </c>
      <c r="BK365" s="245">
        <f>ROUND(I365*H365,2)</f>
        <v>0</v>
      </c>
      <c r="BL365" s="25" t="s">
        <v>238</v>
      </c>
      <c r="BM365" s="25" t="s">
        <v>644</v>
      </c>
    </row>
    <row r="366" s="1" customFormat="1" ht="16.5" customHeight="1">
      <c r="B366" s="47"/>
      <c r="C366" s="234" t="s">
        <v>645</v>
      </c>
      <c r="D366" s="234" t="s">
        <v>151</v>
      </c>
      <c r="E366" s="235" t="s">
        <v>646</v>
      </c>
      <c r="F366" s="236" t="s">
        <v>647</v>
      </c>
      <c r="G366" s="237" t="s">
        <v>185</v>
      </c>
      <c r="H366" s="238">
        <v>10</v>
      </c>
      <c r="I366" s="239"/>
      <c r="J366" s="240">
        <f>ROUND(I366*H366,2)</f>
        <v>0</v>
      </c>
      <c r="K366" s="236" t="s">
        <v>155</v>
      </c>
      <c r="L366" s="73"/>
      <c r="M366" s="241" t="s">
        <v>21</v>
      </c>
      <c r="N366" s="242" t="s">
        <v>41</v>
      </c>
      <c r="O366" s="48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AR366" s="25" t="s">
        <v>238</v>
      </c>
      <c r="AT366" s="25" t="s">
        <v>151</v>
      </c>
      <c r="AU366" s="25" t="s">
        <v>80</v>
      </c>
      <c r="AY366" s="25" t="s">
        <v>148</v>
      </c>
      <c r="BE366" s="245">
        <f>IF(N366="základní",J366,0)</f>
        <v>0</v>
      </c>
      <c r="BF366" s="245">
        <f>IF(N366="snížená",J366,0)</f>
        <v>0</v>
      </c>
      <c r="BG366" s="245">
        <f>IF(N366="zákl. přenesená",J366,0)</f>
        <v>0</v>
      </c>
      <c r="BH366" s="245">
        <f>IF(N366="sníž. přenesená",J366,0)</f>
        <v>0</v>
      </c>
      <c r="BI366" s="245">
        <f>IF(N366="nulová",J366,0)</f>
        <v>0</v>
      </c>
      <c r="BJ366" s="25" t="s">
        <v>78</v>
      </c>
      <c r="BK366" s="245">
        <f>ROUND(I366*H366,2)</f>
        <v>0</v>
      </c>
      <c r="BL366" s="25" t="s">
        <v>238</v>
      </c>
      <c r="BM366" s="25" t="s">
        <v>648</v>
      </c>
    </row>
    <row r="367" s="1" customFormat="1" ht="16.5" customHeight="1">
      <c r="B367" s="47"/>
      <c r="C367" s="234" t="s">
        <v>649</v>
      </c>
      <c r="D367" s="234" t="s">
        <v>151</v>
      </c>
      <c r="E367" s="235" t="s">
        <v>650</v>
      </c>
      <c r="F367" s="236" t="s">
        <v>651</v>
      </c>
      <c r="G367" s="237" t="s">
        <v>185</v>
      </c>
      <c r="H367" s="238">
        <v>10</v>
      </c>
      <c r="I367" s="239"/>
      <c r="J367" s="240">
        <f>ROUND(I367*H367,2)</f>
        <v>0</v>
      </c>
      <c r="K367" s="236" t="s">
        <v>155</v>
      </c>
      <c r="L367" s="73"/>
      <c r="M367" s="241" t="s">
        <v>21</v>
      </c>
      <c r="N367" s="242" t="s">
        <v>41</v>
      </c>
      <c r="O367" s="48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AR367" s="25" t="s">
        <v>238</v>
      </c>
      <c r="AT367" s="25" t="s">
        <v>151</v>
      </c>
      <c r="AU367" s="25" t="s">
        <v>80</v>
      </c>
      <c r="AY367" s="25" t="s">
        <v>148</v>
      </c>
      <c r="BE367" s="245">
        <f>IF(N367="základní",J367,0)</f>
        <v>0</v>
      </c>
      <c r="BF367" s="245">
        <f>IF(N367="snížená",J367,0)</f>
        <v>0</v>
      </c>
      <c r="BG367" s="245">
        <f>IF(N367="zákl. přenesená",J367,0)</f>
        <v>0</v>
      </c>
      <c r="BH367" s="245">
        <f>IF(N367="sníž. přenesená",J367,0)</f>
        <v>0</v>
      </c>
      <c r="BI367" s="245">
        <f>IF(N367="nulová",J367,0)</f>
        <v>0</v>
      </c>
      <c r="BJ367" s="25" t="s">
        <v>78</v>
      </c>
      <c r="BK367" s="245">
        <f>ROUND(I367*H367,2)</f>
        <v>0</v>
      </c>
      <c r="BL367" s="25" t="s">
        <v>238</v>
      </c>
      <c r="BM367" s="25" t="s">
        <v>652</v>
      </c>
    </row>
    <row r="368" s="1" customFormat="1" ht="16.5" customHeight="1">
      <c r="B368" s="47"/>
      <c r="C368" s="234" t="s">
        <v>653</v>
      </c>
      <c r="D368" s="234" t="s">
        <v>151</v>
      </c>
      <c r="E368" s="235" t="s">
        <v>654</v>
      </c>
      <c r="F368" s="236" t="s">
        <v>655</v>
      </c>
      <c r="G368" s="237" t="s">
        <v>185</v>
      </c>
      <c r="H368" s="238">
        <v>5</v>
      </c>
      <c r="I368" s="239"/>
      <c r="J368" s="240">
        <f>ROUND(I368*H368,2)</f>
        <v>0</v>
      </c>
      <c r="K368" s="236" t="s">
        <v>155</v>
      </c>
      <c r="L368" s="73"/>
      <c r="M368" s="241" t="s">
        <v>21</v>
      </c>
      <c r="N368" s="242" t="s">
        <v>41</v>
      </c>
      <c r="O368" s="48"/>
      <c r="P368" s="243">
        <f>O368*H368</f>
        <v>0</v>
      </c>
      <c r="Q368" s="243">
        <v>8.0000000000000007E-05</v>
      </c>
      <c r="R368" s="243">
        <f>Q368*H368</f>
        <v>0.00040000000000000002</v>
      </c>
      <c r="S368" s="243">
        <v>0</v>
      </c>
      <c r="T368" s="244">
        <f>S368*H368</f>
        <v>0</v>
      </c>
      <c r="AR368" s="25" t="s">
        <v>238</v>
      </c>
      <c r="AT368" s="25" t="s">
        <v>151</v>
      </c>
      <c r="AU368" s="25" t="s">
        <v>80</v>
      </c>
      <c r="AY368" s="25" t="s">
        <v>148</v>
      </c>
      <c r="BE368" s="245">
        <f>IF(N368="základní",J368,0)</f>
        <v>0</v>
      </c>
      <c r="BF368" s="245">
        <f>IF(N368="snížená",J368,0)</f>
        <v>0</v>
      </c>
      <c r="BG368" s="245">
        <f>IF(N368="zákl. přenesená",J368,0)</f>
        <v>0</v>
      </c>
      <c r="BH368" s="245">
        <f>IF(N368="sníž. přenesená",J368,0)</f>
        <v>0</v>
      </c>
      <c r="BI368" s="245">
        <f>IF(N368="nulová",J368,0)</f>
        <v>0</v>
      </c>
      <c r="BJ368" s="25" t="s">
        <v>78</v>
      </c>
      <c r="BK368" s="245">
        <f>ROUND(I368*H368,2)</f>
        <v>0</v>
      </c>
      <c r="BL368" s="25" t="s">
        <v>238</v>
      </c>
      <c r="BM368" s="25" t="s">
        <v>656</v>
      </c>
    </row>
    <row r="369" s="1" customFormat="1" ht="25.5" customHeight="1">
      <c r="B369" s="47"/>
      <c r="C369" s="234" t="s">
        <v>657</v>
      </c>
      <c r="D369" s="234" t="s">
        <v>151</v>
      </c>
      <c r="E369" s="235" t="s">
        <v>658</v>
      </c>
      <c r="F369" s="236" t="s">
        <v>659</v>
      </c>
      <c r="G369" s="237" t="s">
        <v>185</v>
      </c>
      <c r="H369" s="238">
        <v>9</v>
      </c>
      <c r="I369" s="239"/>
      <c r="J369" s="240">
        <f>ROUND(I369*H369,2)</f>
        <v>0</v>
      </c>
      <c r="K369" s="236" t="s">
        <v>155</v>
      </c>
      <c r="L369" s="73"/>
      <c r="M369" s="241" t="s">
        <v>21</v>
      </c>
      <c r="N369" s="242" t="s">
        <v>41</v>
      </c>
      <c r="O369" s="48"/>
      <c r="P369" s="243">
        <f>O369*H369</f>
        <v>0</v>
      </c>
      <c r="Q369" s="243">
        <v>0</v>
      </c>
      <c r="R369" s="243">
        <f>Q369*H369</f>
        <v>0</v>
      </c>
      <c r="S369" s="243">
        <v>0.13100000000000001</v>
      </c>
      <c r="T369" s="244">
        <f>S369*H369</f>
        <v>1.1790000000000001</v>
      </c>
      <c r="AR369" s="25" t="s">
        <v>238</v>
      </c>
      <c r="AT369" s="25" t="s">
        <v>151</v>
      </c>
      <c r="AU369" s="25" t="s">
        <v>80</v>
      </c>
      <c r="AY369" s="25" t="s">
        <v>148</v>
      </c>
      <c r="BE369" s="245">
        <f>IF(N369="základní",J369,0)</f>
        <v>0</v>
      </c>
      <c r="BF369" s="245">
        <f>IF(N369="snížená",J369,0)</f>
        <v>0</v>
      </c>
      <c r="BG369" s="245">
        <f>IF(N369="zákl. přenesená",J369,0)</f>
        <v>0</v>
      </c>
      <c r="BH369" s="245">
        <f>IF(N369="sníž. přenesená",J369,0)</f>
        <v>0</v>
      </c>
      <c r="BI369" s="245">
        <f>IF(N369="nulová",J369,0)</f>
        <v>0</v>
      </c>
      <c r="BJ369" s="25" t="s">
        <v>78</v>
      </c>
      <c r="BK369" s="245">
        <f>ROUND(I369*H369,2)</f>
        <v>0</v>
      </c>
      <c r="BL369" s="25" t="s">
        <v>238</v>
      </c>
      <c r="BM369" s="25" t="s">
        <v>660</v>
      </c>
    </row>
    <row r="370" s="1" customFormat="1" ht="25.5" customHeight="1">
      <c r="B370" s="47"/>
      <c r="C370" s="234" t="s">
        <v>661</v>
      </c>
      <c r="D370" s="234" t="s">
        <v>151</v>
      </c>
      <c r="E370" s="235" t="s">
        <v>662</v>
      </c>
      <c r="F370" s="236" t="s">
        <v>663</v>
      </c>
      <c r="G370" s="237" t="s">
        <v>185</v>
      </c>
      <c r="H370" s="238">
        <v>1</v>
      </c>
      <c r="I370" s="239"/>
      <c r="J370" s="240">
        <f>ROUND(I370*H370,2)</f>
        <v>0</v>
      </c>
      <c r="K370" s="236" t="s">
        <v>155</v>
      </c>
      <c r="L370" s="73"/>
      <c r="M370" s="241" t="s">
        <v>21</v>
      </c>
      <c r="N370" s="242" t="s">
        <v>41</v>
      </c>
      <c r="O370" s="48"/>
      <c r="P370" s="243">
        <f>O370*H370</f>
        <v>0</v>
      </c>
      <c r="Q370" s="243">
        <v>0</v>
      </c>
      <c r="R370" s="243">
        <f>Q370*H370</f>
        <v>0</v>
      </c>
      <c r="S370" s="243">
        <v>0.17399999999999999</v>
      </c>
      <c r="T370" s="244">
        <f>S370*H370</f>
        <v>0.17399999999999999</v>
      </c>
      <c r="AR370" s="25" t="s">
        <v>238</v>
      </c>
      <c r="AT370" s="25" t="s">
        <v>151</v>
      </c>
      <c r="AU370" s="25" t="s">
        <v>80</v>
      </c>
      <c r="AY370" s="25" t="s">
        <v>148</v>
      </c>
      <c r="BE370" s="245">
        <f>IF(N370="základní",J370,0)</f>
        <v>0</v>
      </c>
      <c r="BF370" s="245">
        <f>IF(N370="snížená",J370,0)</f>
        <v>0</v>
      </c>
      <c r="BG370" s="245">
        <f>IF(N370="zákl. přenesená",J370,0)</f>
        <v>0</v>
      </c>
      <c r="BH370" s="245">
        <f>IF(N370="sníž. přenesená",J370,0)</f>
        <v>0</v>
      </c>
      <c r="BI370" s="245">
        <f>IF(N370="nulová",J370,0)</f>
        <v>0</v>
      </c>
      <c r="BJ370" s="25" t="s">
        <v>78</v>
      </c>
      <c r="BK370" s="245">
        <f>ROUND(I370*H370,2)</f>
        <v>0</v>
      </c>
      <c r="BL370" s="25" t="s">
        <v>238</v>
      </c>
      <c r="BM370" s="25" t="s">
        <v>664</v>
      </c>
    </row>
    <row r="371" s="1" customFormat="1" ht="38.25" customHeight="1">
      <c r="B371" s="47"/>
      <c r="C371" s="234" t="s">
        <v>665</v>
      </c>
      <c r="D371" s="234" t="s">
        <v>151</v>
      </c>
      <c r="E371" s="235" t="s">
        <v>666</v>
      </c>
      <c r="F371" s="236" t="s">
        <v>667</v>
      </c>
      <c r="G371" s="237" t="s">
        <v>413</v>
      </c>
      <c r="H371" s="238">
        <v>0.27900000000000003</v>
      </c>
      <c r="I371" s="239"/>
      <c r="J371" s="240">
        <f>ROUND(I371*H371,2)</f>
        <v>0</v>
      </c>
      <c r="K371" s="236" t="s">
        <v>155</v>
      </c>
      <c r="L371" s="73"/>
      <c r="M371" s="241" t="s">
        <v>21</v>
      </c>
      <c r="N371" s="242" t="s">
        <v>41</v>
      </c>
      <c r="O371" s="48"/>
      <c r="P371" s="243">
        <f>O371*H371</f>
        <v>0</v>
      </c>
      <c r="Q371" s="243">
        <v>0</v>
      </c>
      <c r="R371" s="243">
        <f>Q371*H371</f>
        <v>0</v>
      </c>
      <c r="S371" s="243">
        <v>0</v>
      </c>
      <c r="T371" s="244">
        <f>S371*H371</f>
        <v>0</v>
      </c>
      <c r="AR371" s="25" t="s">
        <v>238</v>
      </c>
      <c r="AT371" s="25" t="s">
        <v>151</v>
      </c>
      <c r="AU371" s="25" t="s">
        <v>80</v>
      </c>
      <c r="AY371" s="25" t="s">
        <v>148</v>
      </c>
      <c r="BE371" s="245">
        <f>IF(N371="základní",J371,0)</f>
        <v>0</v>
      </c>
      <c r="BF371" s="245">
        <f>IF(N371="snížená",J371,0)</f>
        <v>0</v>
      </c>
      <c r="BG371" s="245">
        <f>IF(N371="zákl. přenesená",J371,0)</f>
        <v>0</v>
      </c>
      <c r="BH371" s="245">
        <f>IF(N371="sníž. přenesená",J371,0)</f>
        <v>0</v>
      </c>
      <c r="BI371" s="245">
        <f>IF(N371="nulová",J371,0)</f>
        <v>0</v>
      </c>
      <c r="BJ371" s="25" t="s">
        <v>78</v>
      </c>
      <c r="BK371" s="245">
        <f>ROUND(I371*H371,2)</f>
        <v>0</v>
      </c>
      <c r="BL371" s="25" t="s">
        <v>238</v>
      </c>
      <c r="BM371" s="25" t="s">
        <v>668</v>
      </c>
    </row>
    <row r="372" s="1" customFormat="1" ht="38.25" customHeight="1">
      <c r="B372" s="47"/>
      <c r="C372" s="234" t="s">
        <v>669</v>
      </c>
      <c r="D372" s="234" t="s">
        <v>151</v>
      </c>
      <c r="E372" s="235" t="s">
        <v>670</v>
      </c>
      <c r="F372" s="236" t="s">
        <v>671</v>
      </c>
      <c r="G372" s="237" t="s">
        <v>413</v>
      </c>
      <c r="H372" s="238">
        <v>0.27900000000000003</v>
      </c>
      <c r="I372" s="239"/>
      <c r="J372" s="240">
        <f>ROUND(I372*H372,2)</f>
        <v>0</v>
      </c>
      <c r="K372" s="236" t="s">
        <v>155</v>
      </c>
      <c r="L372" s="73"/>
      <c r="M372" s="241" t="s">
        <v>21</v>
      </c>
      <c r="N372" s="242" t="s">
        <v>41</v>
      </c>
      <c r="O372" s="48"/>
      <c r="P372" s="243">
        <f>O372*H372</f>
        <v>0</v>
      </c>
      <c r="Q372" s="243">
        <v>0</v>
      </c>
      <c r="R372" s="243">
        <f>Q372*H372</f>
        <v>0</v>
      </c>
      <c r="S372" s="243">
        <v>0</v>
      </c>
      <c r="T372" s="244">
        <f>S372*H372</f>
        <v>0</v>
      </c>
      <c r="AR372" s="25" t="s">
        <v>238</v>
      </c>
      <c r="AT372" s="25" t="s">
        <v>151</v>
      </c>
      <c r="AU372" s="25" t="s">
        <v>80</v>
      </c>
      <c r="AY372" s="25" t="s">
        <v>148</v>
      </c>
      <c r="BE372" s="245">
        <f>IF(N372="základní",J372,0)</f>
        <v>0</v>
      </c>
      <c r="BF372" s="245">
        <f>IF(N372="snížená",J372,0)</f>
        <v>0</v>
      </c>
      <c r="BG372" s="245">
        <f>IF(N372="zákl. přenesená",J372,0)</f>
        <v>0</v>
      </c>
      <c r="BH372" s="245">
        <f>IF(N372="sníž. přenesená",J372,0)</f>
        <v>0</v>
      </c>
      <c r="BI372" s="245">
        <f>IF(N372="nulová",J372,0)</f>
        <v>0</v>
      </c>
      <c r="BJ372" s="25" t="s">
        <v>78</v>
      </c>
      <c r="BK372" s="245">
        <f>ROUND(I372*H372,2)</f>
        <v>0</v>
      </c>
      <c r="BL372" s="25" t="s">
        <v>238</v>
      </c>
      <c r="BM372" s="25" t="s">
        <v>672</v>
      </c>
    </row>
    <row r="373" s="11" customFormat="1" ht="29.88" customHeight="1">
      <c r="B373" s="218"/>
      <c r="C373" s="219"/>
      <c r="D373" s="220" t="s">
        <v>69</v>
      </c>
      <c r="E373" s="232" t="s">
        <v>673</v>
      </c>
      <c r="F373" s="232" t="s">
        <v>674</v>
      </c>
      <c r="G373" s="219"/>
      <c r="H373" s="219"/>
      <c r="I373" s="222"/>
      <c r="J373" s="233">
        <f>BK373</f>
        <v>0</v>
      </c>
      <c r="K373" s="219"/>
      <c r="L373" s="224"/>
      <c r="M373" s="225"/>
      <c r="N373" s="226"/>
      <c r="O373" s="226"/>
      <c r="P373" s="227">
        <f>SUM(P374:P405)</f>
        <v>0</v>
      </c>
      <c r="Q373" s="226"/>
      <c r="R373" s="227">
        <f>SUM(R374:R405)</f>
        <v>0.02102</v>
      </c>
      <c r="S373" s="226"/>
      <c r="T373" s="228">
        <f>SUM(T374:T405)</f>
        <v>3.7749999999999999</v>
      </c>
      <c r="AR373" s="229" t="s">
        <v>80</v>
      </c>
      <c r="AT373" s="230" t="s">
        <v>69</v>
      </c>
      <c r="AU373" s="230" t="s">
        <v>78</v>
      </c>
      <c r="AY373" s="229" t="s">
        <v>148</v>
      </c>
      <c r="BK373" s="231">
        <f>SUM(BK374:BK405)</f>
        <v>0</v>
      </c>
    </row>
    <row r="374" s="1" customFormat="1" ht="16.5" customHeight="1">
      <c r="B374" s="47"/>
      <c r="C374" s="234" t="s">
        <v>675</v>
      </c>
      <c r="D374" s="234" t="s">
        <v>151</v>
      </c>
      <c r="E374" s="235" t="s">
        <v>676</v>
      </c>
      <c r="F374" s="236" t="s">
        <v>677</v>
      </c>
      <c r="G374" s="237" t="s">
        <v>154</v>
      </c>
      <c r="H374" s="238">
        <v>3.5</v>
      </c>
      <c r="I374" s="239"/>
      <c r="J374" s="240">
        <f>ROUND(I374*H374,2)</f>
        <v>0</v>
      </c>
      <c r="K374" s="236" t="s">
        <v>155</v>
      </c>
      <c r="L374" s="73"/>
      <c r="M374" s="241" t="s">
        <v>21</v>
      </c>
      <c r="N374" s="242" t="s">
        <v>41</v>
      </c>
      <c r="O374" s="48"/>
      <c r="P374" s="243">
        <f>O374*H374</f>
        <v>0</v>
      </c>
      <c r="Q374" s="243">
        <v>0</v>
      </c>
      <c r="R374" s="243">
        <f>Q374*H374</f>
        <v>0</v>
      </c>
      <c r="S374" s="243">
        <v>0.017999999999999999</v>
      </c>
      <c r="T374" s="244">
        <f>S374*H374</f>
        <v>0.063</v>
      </c>
      <c r="AR374" s="25" t="s">
        <v>238</v>
      </c>
      <c r="AT374" s="25" t="s">
        <v>151</v>
      </c>
      <c r="AU374" s="25" t="s">
        <v>80</v>
      </c>
      <c r="AY374" s="25" t="s">
        <v>148</v>
      </c>
      <c r="BE374" s="245">
        <f>IF(N374="základní",J374,0)</f>
        <v>0</v>
      </c>
      <c r="BF374" s="245">
        <f>IF(N374="snížená",J374,0)</f>
        <v>0</v>
      </c>
      <c r="BG374" s="245">
        <f>IF(N374="zákl. přenesená",J374,0)</f>
        <v>0</v>
      </c>
      <c r="BH374" s="245">
        <f>IF(N374="sníž. přenesená",J374,0)</f>
        <v>0</v>
      </c>
      <c r="BI374" s="245">
        <f>IF(N374="nulová",J374,0)</f>
        <v>0</v>
      </c>
      <c r="BJ374" s="25" t="s">
        <v>78</v>
      </c>
      <c r="BK374" s="245">
        <f>ROUND(I374*H374,2)</f>
        <v>0</v>
      </c>
      <c r="BL374" s="25" t="s">
        <v>238</v>
      </c>
      <c r="BM374" s="25" t="s">
        <v>678</v>
      </c>
    </row>
    <row r="375" s="12" customFormat="1">
      <c r="B375" s="246"/>
      <c r="C375" s="247"/>
      <c r="D375" s="248" t="s">
        <v>158</v>
      </c>
      <c r="E375" s="249" t="s">
        <v>21</v>
      </c>
      <c r="F375" s="250" t="s">
        <v>583</v>
      </c>
      <c r="G375" s="247"/>
      <c r="H375" s="251">
        <v>3.5</v>
      </c>
      <c r="I375" s="252"/>
      <c r="J375" s="247"/>
      <c r="K375" s="247"/>
      <c r="L375" s="253"/>
      <c r="M375" s="254"/>
      <c r="N375" s="255"/>
      <c r="O375" s="255"/>
      <c r="P375" s="255"/>
      <c r="Q375" s="255"/>
      <c r="R375" s="255"/>
      <c r="S375" s="255"/>
      <c r="T375" s="256"/>
      <c r="AT375" s="257" t="s">
        <v>158</v>
      </c>
      <c r="AU375" s="257" t="s">
        <v>80</v>
      </c>
      <c r="AV375" s="12" t="s">
        <v>80</v>
      </c>
      <c r="AW375" s="12" t="s">
        <v>34</v>
      </c>
      <c r="AX375" s="12" t="s">
        <v>78</v>
      </c>
      <c r="AY375" s="257" t="s">
        <v>148</v>
      </c>
    </row>
    <row r="376" s="1" customFormat="1" ht="16.5" customHeight="1">
      <c r="B376" s="47"/>
      <c r="C376" s="234" t="s">
        <v>679</v>
      </c>
      <c r="D376" s="234" t="s">
        <v>151</v>
      </c>
      <c r="E376" s="235" t="s">
        <v>680</v>
      </c>
      <c r="F376" s="236" t="s">
        <v>681</v>
      </c>
      <c r="G376" s="237" t="s">
        <v>154</v>
      </c>
      <c r="H376" s="238">
        <v>678.5</v>
      </c>
      <c r="I376" s="239"/>
      <c r="J376" s="240">
        <f>ROUND(I376*H376,2)</f>
        <v>0</v>
      </c>
      <c r="K376" s="236" t="s">
        <v>155</v>
      </c>
      <c r="L376" s="73"/>
      <c r="M376" s="241" t="s">
        <v>21</v>
      </c>
      <c r="N376" s="242" t="s">
        <v>41</v>
      </c>
      <c r="O376" s="48"/>
      <c r="P376" s="243">
        <f>O376*H376</f>
        <v>0</v>
      </c>
      <c r="Q376" s="243">
        <v>0</v>
      </c>
      <c r="R376" s="243">
        <f>Q376*H376</f>
        <v>0</v>
      </c>
      <c r="S376" s="243">
        <v>0.0040000000000000001</v>
      </c>
      <c r="T376" s="244">
        <f>S376*H376</f>
        <v>2.714</v>
      </c>
      <c r="AR376" s="25" t="s">
        <v>238</v>
      </c>
      <c r="AT376" s="25" t="s">
        <v>151</v>
      </c>
      <c r="AU376" s="25" t="s">
        <v>80</v>
      </c>
      <c r="AY376" s="25" t="s">
        <v>148</v>
      </c>
      <c r="BE376" s="245">
        <f>IF(N376="základní",J376,0)</f>
        <v>0</v>
      </c>
      <c r="BF376" s="245">
        <f>IF(N376="snížená",J376,0)</f>
        <v>0</v>
      </c>
      <c r="BG376" s="245">
        <f>IF(N376="zákl. přenesená",J376,0)</f>
        <v>0</v>
      </c>
      <c r="BH376" s="245">
        <f>IF(N376="sníž. přenesená",J376,0)</f>
        <v>0</v>
      </c>
      <c r="BI376" s="245">
        <f>IF(N376="nulová",J376,0)</f>
        <v>0</v>
      </c>
      <c r="BJ376" s="25" t="s">
        <v>78</v>
      </c>
      <c r="BK376" s="245">
        <f>ROUND(I376*H376,2)</f>
        <v>0</v>
      </c>
      <c r="BL376" s="25" t="s">
        <v>238</v>
      </c>
      <c r="BM376" s="25" t="s">
        <v>682</v>
      </c>
    </row>
    <row r="377" s="12" customFormat="1">
      <c r="B377" s="246"/>
      <c r="C377" s="247"/>
      <c r="D377" s="248" t="s">
        <v>158</v>
      </c>
      <c r="E377" s="249" t="s">
        <v>21</v>
      </c>
      <c r="F377" s="250" t="s">
        <v>683</v>
      </c>
      <c r="G377" s="247"/>
      <c r="H377" s="251">
        <v>120.5</v>
      </c>
      <c r="I377" s="252"/>
      <c r="J377" s="247"/>
      <c r="K377" s="247"/>
      <c r="L377" s="253"/>
      <c r="M377" s="254"/>
      <c r="N377" s="255"/>
      <c r="O377" s="255"/>
      <c r="P377" s="255"/>
      <c r="Q377" s="255"/>
      <c r="R377" s="255"/>
      <c r="S377" s="255"/>
      <c r="T377" s="256"/>
      <c r="AT377" s="257" t="s">
        <v>158</v>
      </c>
      <c r="AU377" s="257" t="s">
        <v>80</v>
      </c>
      <c r="AV377" s="12" t="s">
        <v>80</v>
      </c>
      <c r="AW377" s="12" t="s">
        <v>34</v>
      </c>
      <c r="AX377" s="12" t="s">
        <v>70</v>
      </c>
      <c r="AY377" s="257" t="s">
        <v>148</v>
      </c>
    </row>
    <row r="378" s="12" customFormat="1">
      <c r="B378" s="246"/>
      <c r="C378" s="247"/>
      <c r="D378" s="248" t="s">
        <v>158</v>
      </c>
      <c r="E378" s="249" t="s">
        <v>21</v>
      </c>
      <c r="F378" s="250" t="s">
        <v>557</v>
      </c>
      <c r="G378" s="247"/>
      <c r="H378" s="251">
        <v>105</v>
      </c>
      <c r="I378" s="252"/>
      <c r="J378" s="247"/>
      <c r="K378" s="247"/>
      <c r="L378" s="253"/>
      <c r="M378" s="254"/>
      <c r="N378" s="255"/>
      <c r="O378" s="255"/>
      <c r="P378" s="255"/>
      <c r="Q378" s="255"/>
      <c r="R378" s="255"/>
      <c r="S378" s="255"/>
      <c r="T378" s="256"/>
      <c r="AT378" s="257" t="s">
        <v>158</v>
      </c>
      <c r="AU378" s="257" t="s">
        <v>80</v>
      </c>
      <c r="AV378" s="12" t="s">
        <v>80</v>
      </c>
      <c r="AW378" s="12" t="s">
        <v>34</v>
      </c>
      <c r="AX378" s="12" t="s">
        <v>70</v>
      </c>
      <c r="AY378" s="257" t="s">
        <v>148</v>
      </c>
    </row>
    <row r="379" s="12" customFormat="1">
      <c r="B379" s="246"/>
      <c r="C379" s="247"/>
      <c r="D379" s="248" t="s">
        <v>158</v>
      </c>
      <c r="E379" s="249" t="s">
        <v>21</v>
      </c>
      <c r="F379" s="250" t="s">
        <v>558</v>
      </c>
      <c r="G379" s="247"/>
      <c r="H379" s="251">
        <v>80</v>
      </c>
      <c r="I379" s="252"/>
      <c r="J379" s="247"/>
      <c r="K379" s="247"/>
      <c r="L379" s="253"/>
      <c r="M379" s="254"/>
      <c r="N379" s="255"/>
      <c r="O379" s="255"/>
      <c r="P379" s="255"/>
      <c r="Q379" s="255"/>
      <c r="R379" s="255"/>
      <c r="S379" s="255"/>
      <c r="T379" s="256"/>
      <c r="AT379" s="257" t="s">
        <v>158</v>
      </c>
      <c r="AU379" s="257" t="s">
        <v>80</v>
      </c>
      <c r="AV379" s="12" t="s">
        <v>80</v>
      </c>
      <c r="AW379" s="12" t="s">
        <v>34</v>
      </c>
      <c r="AX379" s="12" t="s">
        <v>70</v>
      </c>
      <c r="AY379" s="257" t="s">
        <v>148</v>
      </c>
    </row>
    <row r="380" s="12" customFormat="1">
      <c r="B380" s="246"/>
      <c r="C380" s="247"/>
      <c r="D380" s="248" t="s">
        <v>158</v>
      </c>
      <c r="E380" s="249" t="s">
        <v>21</v>
      </c>
      <c r="F380" s="250" t="s">
        <v>684</v>
      </c>
      <c r="G380" s="247"/>
      <c r="H380" s="251">
        <v>110</v>
      </c>
      <c r="I380" s="252"/>
      <c r="J380" s="247"/>
      <c r="K380" s="247"/>
      <c r="L380" s="253"/>
      <c r="M380" s="254"/>
      <c r="N380" s="255"/>
      <c r="O380" s="255"/>
      <c r="P380" s="255"/>
      <c r="Q380" s="255"/>
      <c r="R380" s="255"/>
      <c r="S380" s="255"/>
      <c r="T380" s="256"/>
      <c r="AT380" s="257" t="s">
        <v>158</v>
      </c>
      <c r="AU380" s="257" t="s">
        <v>80</v>
      </c>
      <c r="AV380" s="12" t="s">
        <v>80</v>
      </c>
      <c r="AW380" s="12" t="s">
        <v>34</v>
      </c>
      <c r="AX380" s="12" t="s">
        <v>70</v>
      </c>
      <c r="AY380" s="257" t="s">
        <v>148</v>
      </c>
    </row>
    <row r="381" s="12" customFormat="1">
      <c r="B381" s="246"/>
      <c r="C381" s="247"/>
      <c r="D381" s="248" t="s">
        <v>158</v>
      </c>
      <c r="E381" s="249" t="s">
        <v>21</v>
      </c>
      <c r="F381" s="250" t="s">
        <v>685</v>
      </c>
      <c r="G381" s="247"/>
      <c r="H381" s="251">
        <v>55</v>
      </c>
      <c r="I381" s="252"/>
      <c r="J381" s="247"/>
      <c r="K381" s="247"/>
      <c r="L381" s="253"/>
      <c r="M381" s="254"/>
      <c r="N381" s="255"/>
      <c r="O381" s="255"/>
      <c r="P381" s="255"/>
      <c r="Q381" s="255"/>
      <c r="R381" s="255"/>
      <c r="S381" s="255"/>
      <c r="T381" s="256"/>
      <c r="AT381" s="257" t="s">
        <v>158</v>
      </c>
      <c r="AU381" s="257" t="s">
        <v>80</v>
      </c>
      <c r="AV381" s="12" t="s">
        <v>80</v>
      </c>
      <c r="AW381" s="12" t="s">
        <v>34</v>
      </c>
      <c r="AX381" s="12" t="s">
        <v>70</v>
      </c>
      <c r="AY381" s="257" t="s">
        <v>148</v>
      </c>
    </row>
    <row r="382" s="12" customFormat="1">
      <c r="B382" s="246"/>
      <c r="C382" s="247"/>
      <c r="D382" s="248" t="s">
        <v>158</v>
      </c>
      <c r="E382" s="249" t="s">
        <v>21</v>
      </c>
      <c r="F382" s="250" t="s">
        <v>686</v>
      </c>
      <c r="G382" s="247"/>
      <c r="H382" s="251">
        <v>93</v>
      </c>
      <c r="I382" s="252"/>
      <c r="J382" s="247"/>
      <c r="K382" s="247"/>
      <c r="L382" s="253"/>
      <c r="M382" s="254"/>
      <c r="N382" s="255"/>
      <c r="O382" s="255"/>
      <c r="P382" s="255"/>
      <c r="Q382" s="255"/>
      <c r="R382" s="255"/>
      <c r="S382" s="255"/>
      <c r="T382" s="256"/>
      <c r="AT382" s="257" t="s">
        <v>158</v>
      </c>
      <c r="AU382" s="257" t="s">
        <v>80</v>
      </c>
      <c r="AV382" s="12" t="s">
        <v>80</v>
      </c>
      <c r="AW382" s="12" t="s">
        <v>34</v>
      </c>
      <c r="AX382" s="12" t="s">
        <v>70</v>
      </c>
      <c r="AY382" s="257" t="s">
        <v>148</v>
      </c>
    </row>
    <row r="383" s="12" customFormat="1">
      <c r="B383" s="246"/>
      <c r="C383" s="247"/>
      <c r="D383" s="248" t="s">
        <v>158</v>
      </c>
      <c r="E383" s="249" t="s">
        <v>21</v>
      </c>
      <c r="F383" s="250" t="s">
        <v>687</v>
      </c>
      <c r="G383" s="247"/>
      <c r="H383" s="251">
        <v>115</v>
      </c>
      <c r="I383" s="252"/>
      <c r="J383" s="247"/>
      <c r="K383" s="247"/>
      <c r="L383" s="253"/>
      <c r="M383" s="254"/>
      <c r="N383" s="255"/>
      <c r="O383" s="255"/>
      <c r="P383" s="255"/>
      <c r="Q383" s="255"/>
      <c r="R383" s="255"/>
      <c r="S383" s="255"/>
      <c r="T383" s="256"/>
      <c r="AT383" s="257" t="s">
        <v>158</v>
      </c>
      <c r="AU383" s="257" t="s">
        <v>80</v>
      </c>
      <c r="AV383" s="12" t="s">
        <v>80</v>
      </c>
      <c r="AW383" s="12" t="s">
        <v>34</v>
      </c>
      <c r="AX383" s="12" t="s">
        <v>70</v>
      </c>
      <c r="AY383" s="257" t="s">
        <v>148</v>
      </c>
    </row>
    <row r="384" s="14" customFormat="1">
      <c r="B384" s="268"/>
      <c r="C384" s="269"/>
      <c r="D384" s="248" t="s">
        <v>158</v>
      </c>
      <c r="E384" s="270" t="s">
        <v>21</v>
      </c>
      <c r="F384" s="271" t="s">
        <v>174</v>
      </c>
      <c r="G384" s="269"/>
      <c r="H384" s="272">
        <v>678.5</v>
      </c>
      <c r="I384" s="273"/>
      <c r="J384" s="269"/>
      <c r="K384" s="269"/>
      <c r="L384" s="274"/>
      <c r="M384" s="275"/>
      <c r="N384" s="276"/>
      <c r="O384" s="276"/>
      <c r="P384" s="276"/>
      <c r="Q384" s="276"/>
      <c r="R384" s="276"/>
      <c r="S384" s="276"/>
      <c r="T384" s="277"/>
      <c r="AT384" s="278" t="s">
        <v>158</v>
      </c>
      <c r="AU384" s="278" t="s">
        <v>80</v>
      </c>
      <c r="AV384" s="14" t="s">
        <v>156</v>
      </c>
      <c r="AW384" s="14" t="s">
        <v>34</v>
      </c>
      <c r="AX384" s="14" t="s">
        <v>78</v>
      </c>
      <c r="AY384" s="278" t="s">
        <v>148</v>
      </c>
    </row>
    <row r="385" s="1" customFormat="1" ht="16.5" customHeight="1">
      <c r="B385" s="47"/>
      <c r="C385" s="234" t="s">
        <v>688</v>
      </c>
      <c r="D385" s="234" t="s">
        <v>151</v>
      </c>
      <c r="E385" s="235" t="s">
        <v>689</v>
      </c>
      <c r="F385" s="236" t="s">
        <v>690</v>
      </c>
      <c r="G385" s="237" t="s">
        <v>154</v>
      </c>
      <c r="H385" s="238">
        <v>303</v>
      </c>
      <c r="I385" s="239"/>
      <c r="J385" s="240">
        <f>ROUND(I385*H385,2)</f>
        <v>0</v>
      </c>
      <c r="K385" s="236" t="s">
        <v>155</v>
      </c>
      <c r="L385" s="73"/>
      <c r="M385" s="241" t="s">
        <v>21</v>
      </c>
      <c r="N385" s="242" t="s">
        <v>41</v>
      </c>
      <c r="O385" s="48"/>
      <c r="P385" s="243">
        <f>O385*H385</f>
        <v>0</v>
      </c>
      <c r="Q385" s="243">
        <v>0</v>
      </c>
      <c r="R385" s="243">
        <f>Q385*H385</f>
        <v>0</v>
      </c>
      <c r="S385" s="243">
        <v>0.002</v>
      </c>
      <c r="T385" s="244">
        <f>S385*H385</f>
        <v>0.60599999999999998</v>
      </c>
      <c r="AR385" s="25" t="s">
        <v>238</v>
      </c>
      <c r="AT385" s="25" t="s">
        <v>151</v>
      </c>
      <c r="AU385" s="25" t="s">
        <v>80</v>
      </c>
      <c r="AY385" s="25" t="s">
        <v>148</v>
      </c>
      <c r="BE385" s="245">
        <f>IF(N385="základní",J385,0)</f>
        <v>0</v>
      </c>
      <c r="BF385" s="245">
        <f>IF(N385="snížená",J385,0)</f>
        <v>0</v>
      </c>
      <c r="BG385" s="245">
        <f>IF(N385="zákl. přenesená",J385,0)</f>
        <v>0</v>
      </c>
      <c r="BH385" s="245">
        <f>IF(N385="sníž. přenesená",J385,0)</f>
        <v>0</v>
      </c>
      <c r="BI385" s="245">
        <f>IF(N385="nulová",J385,0)</f>
        <v>0</v>
      </c>
      <c r="BJ385" s="25" t="s">
        <v>78</v>
      </c>
      <c r="BK385" s="245">
        <f>ROUND(I385*H385,2)</f>
        <v>0</v>
      </c>
      <c r="BL385" s="25" t="s">
        <v>238</v>
      </c>
      <c r="BM385" s="25" t="s">
        <v>691</v>
      </c>
    </row>
    <row r="386" s="12" customFormat="1">
      <c r="B386" s="246"/>
      <c r="C386" s="247"/>
      <c r="D386" s="248" t="s">
        <v>158</v>
      </c>
      <c r="E386" s="249" t="s">
        <v>21</v>
      </c>
      <c r="F386" s="250" t="s">
        <v>556</v>
      </c>
      <c r="G386" s="247"/>
      <c r="H386" s="251">
        <v>118</v>
      </c>
      <c r="I386" s="252"/>
      <c r="J386" s="247"/>
      <c r="K386" s="247"/>
      <c r="L386" s="253"/>
      <c r="M386" s="254"/>
      <c r="N386" s="255"/>
      <c r="O386" s="255"/>
      <c r="P386" s="255"/>
      <c r="Q386" s="255"/>
      <c r="R386" s="255"/>
      <c r="S386" s="255"/>
      <c r="T386" s="256"/>
      <c r="AT386" s="257" t="s">
        <v>158</v>
      </c>
      <c r="AU386" s="257" t="s">
        <v>80</v>
      </c>
      <c r="AV386" s="12" t="s">
        <v>80</v>
      </c>
      <c r="AW386" s="12" t="s">
        <v>34</v>
      </c>
      <c r="AX386" s="12" t="s">
        <v>70</v>
      </c>
      <c r="AY386" s="257" t="s">
        <v>148</v>
      </c>
    </row>
    <row r="387" s="12" customFormat="1">
      <c r="B387" s="246"/>
      <c r="C387" s="247"/>
      <c r="D387" s="248" t="s">
        <v>158</v>
      </c>
      <c r="E387" s="249" t="s">
        <v>21</v>
      </c>
      <c r="F387" s="250" t="s">
        <v>557</v>
      </c>
      <c r="G387" s="247"/>
      <c r="H387" s="251">
        <v>105</v>
      </c>
      <c r="I387" s="252"/>
      <c r="J387" s="247"/>
      <c r="K387" s="247"/>
      <c r="L387" s="253"/>
      <c r="M387" s="254"/>
      <c r="N387" s="255"/>
      <c r="O387" s="255"/>
      <c r="P387" s="255"/>
      <c r="Q387" s="255"/>
      <c r="R387" s="255"/>
      <c r="S387" s="255"/>
      <c r="T387" s="256"/>
      <c r="AT387" s="257" t="s">
        <v>158</v>
      </c>
      <c r="AU387" s="257" t="s">
        <v>80</v>
      </c>
      <c r="AV387" s="12" t="s">
        <v>80</v>
      </c>
      <c r="AW387" s="12" t="s">
        <v>34</v>
      </c>
      <c r="AX387" s="12" t="s">
        <v>70</v>
      </c>
      <c r="AY387" s="257" t="s">
        <v>148</v>
      </c>
    </row>
    <row r="388" s="12" customFormat="1">
      <c r="B388" s="246"/>
      <c r="C388" s="247"/>
      <c r="D388" s="248" t="s">
        <v>158</v>
      </c>
      <c r="E388" s="249" t="s">
        <v>21</v>
      </c>
      <c r="F388" s="250" t="s">
        <v>558</v>
      </c>
      <c r="G388" s="247"/>
      <c r="H388" s="251">
        <v>80</v>
      </c>
      <c r="I388" s="252"/>
      <c r="J388" s="247"/>
      <c r="K388" s="247"/>
      <c r="L388" s="253"/>
      <c r="M388" s="254"/>
      <c r="N388" s="255"/>
      <c r="O388" s="255"/>
      <c r="P388" s="255"/>
      <c r="Q388" s="255"/>
      <c r="R388" s="255"/>
      <c r="S388" s="255"/>
      <c r="T388" s="256"/>
      <c r="AT388" s="257" t="s">
        <v>158</v>
      </c>
      <c r="AU388" s="257" t="s">
        <v>80</v>
      </c>
      <c r="AV388" s="12" t="s">
        <v>80</v>
      </c>
      <c r="AW388" s="12" t="s">
        <v>34</v>
      </c>
      <c r="AX388" s="12" t="s">
        <v>70</v>
      </c>
      <c r="AY388" s="257" t="s">
        <v>148</v>
      </c>
    </row>
    <row r="389" s="14" customFormat="1">
      <c r="B389" s="268"/>
      <c r="C389" s="269"/>
      <c r="D389" s="248" t="s">
        <v>158</v>
      </c>
      <c r="E389" s="270" t="s">
        <v>21</v>
      </c>
      <c r="F389" s="271" t="s">
        <v>174</v>
      </c>
      <c r="G389" s="269"/>
      <c r="H389" s="272">
        <v>303</v>
      </c>
      <c r="I389" s="273"/>
      <c r="J389" s="269"/>
      <c r="K389" s="269"/>
      <c r="L389" s="274"/>
      <c r="M389" s="275"/>
      <c r="N389" s="276"/>
      <c r="O389" s="276"/>
      <c r="P389" s="276"/>
      <c r="Q389" s="276"/>
      <c r="R389" s="276"/>
      <c r="S389" s="276"/>
      <c r="T389" s="277"/>
      <c r="AT389" s="278" t="s">
        <v>158</v>
      </c>
      <c r="AU389" s="278" t="s">
        <v>80</v>
      </c>
      <c r="AV389" s="14" t="s">
        <v>156</v>
      </c>
      <c r="AW389" s="14" t="s">
        <v>34</v>
      </c>
      <c r="AX389" s="14" t="s">
        <v>78</v>
      </c>
      <c r="AY389" s="278" t="s">
        <v>148</v>
      </c>
    </row>
    <row r="390" s="1" customFormat="1" ht="16.5" customHeight="1">
      <c r="B390" s="47"/>
      <c r="C390" s="234" t="s">
        <v>692</v>
      </c>
      <c r="D390" s="234" t="s">
        <v>151</v>
      </c>
      <c r="E390" s="235" t="s">
        <v>693</v>
      </c>
      <c r="F390" s="236" t="s">
        <v>694</v>
      </c>
      <c r="G390" s="237" t="s">
        <v>154</v>
      </c>
      <c r="H390" s="238">
        <v>375.5</v>
      </c>
      <c r="I390" s="239"/>
      <c r="J390" s="240">
        <f>ROUND(I390*H390,2)</f>
        <v>0</v>
      </c>
      <c r="K390" s="236" t="s">
        <v>155</v>
      </c>
      <c r="L390" s="73"/>
      <c r="M390" s="241" t="s">
        <v>21</v>
      </c>
      <c r="N390" s="242" t="s">
        <v>41</v>
      </c>
      <c r="O390" s="48"/>
      <c r="P390" s="243">
        <f>O390*H390</f>
        <v>0</v>
      </c>
      <c r="Q390" s="243">
        <v>4.0000000000000003E-05</v>
      </c>
      <c r="R390" s="243">
        <f>Q390*H390</f>
        <v>0.01502</v>
      </c>
      <c r="S390" s="243">
        <v>0</v>
      </c>
      <c r="T390" s="244">
        <f>S390*H390</f>
        <v>0</v>
      </c>
      <c r="AR390" s="25" t="s">
        <v>238</v>
      </c>
      <c r="AT390" s="25" t="s">
        <v>151</v>
      </c>
      <c r="AU390" s="25" t="s">
        <v>80</v>
      </c>
      <c r="AY390" s="25" t="s">
        <v>148</v>
      </c>
      <c r="BE390" s="245">
        <f>IF(N390="základní",J390,0)</f>
        <v>0</v>
      </c>
      <c r="BF390" s="245">
        <f>IF(N390="snížená",J390,0)</f>
        <v>0</v>
      </c>
      <c r="BG390" s="245">
        <f>IF(N390="zákl. přenesená",J390,0)</f>
        <v>0</v>
      </c>
      <c r="BH390" s="245">
        <f>IF(N390="sníž. přenesená",J390,0)</f>
        <v>0</v>
      </c>
      <c r="BI390" s="245">
        <f>IF(N390="nulová",J390,0)</f>
        <v>0</v>
      </c>
      <c r="BJ390" s="25" t="s">
        <v>78</v>
      </c>
      <c r="BK390" s="245">
        <f>ROUND(I390*H390,2)</f>
        <v>0</v>
      </c>
      <c r="BL390" s="25" t="s">
        <v>238</v>
      </c>
      <c r="BM390" s="25" t="s">
        <v>695</v>
      </c>
    </row>
    <row r="391" s="12" customFormat="1">
      <c r="B391" s="246"/>
      <c r="C391" s="247"/>
      <c r="D391" s="248" t="s">
        <v>158</v>
      </c>
      <c r="E391" s="249" t="s">
        <v>21</v>
      </c>
      <c r="F391" s="250" t="s">
        <v>684</v>
      </c>
      <c r="G391" s="247"/>
      <c r="H391" s="251">
        <v>110</v>
      </c>
      <c r="I391" s="252"/>
      <c r="J391" s="247"/>
      <c r="K391" s="247"/>
      <c r="L391" s="253"/>
      <c r="M391" s="254"/>
      <c r="N391" s="255"/>
      <c r="O391" s="255"/>
      <c r="P391" s="255"/>
      <c r="Q391" s="255"/>
      <c r="R391" s="255"/>
      <c r="S391" s="255"/>
      <c r="T391" s="256"/>
      <c r="AT391" s="257" t="s">
        <v>158</v>
      </c>
      <c r="AU391" s="257" t="s">
        <v>80</v>
      </c>
      <c r="AV391" s="12" t="s">
        <v>80</v>
      </c>
      <c r="AW391" s="12" t="s">
        <v>34</v>
      </c>
      <c r="AX391" s="12" t="s">
        <v>70</v>
      </c>
      <c r="AY391" s="257" t="s">
        <v>148</v>
      </c>
    </row>
    <row r="392" s="12" customFormat="1">
      <c r="B392" s="246"/>
      <c r="C392" s="247"/>
      <c r="D392" s="248" t="s">
        <v>158</v>
      </c>
      <c r="E392" s="249" t="s">
        <v>21</v>
      </c>
      <c r="F392" s="250" t="s">
        <v>685</v>
      </c>
      <c r="G392" s="247"/>
      <c r="H392" s="251">
        <v>55</v>
      </c>
      <c r="I392" s="252"/>
      <c r="J392" s="247"/>
      <c r="K392" s="247"/>
      <c r="L392" s="253"/>
      <c r="M392" s="254"/>
      <c r="N392" s="255"/>
      <c r="O392" s="255"/>
      <c r="P392" s="255"/>
      <c r="Q392" s="255"/>
      <c r="R392" s="255"/>
      <c r="S392" s="255"/>
      <c r="T392" s="256"/>
      <c r="AT392" s="257" t="s">
        <v>158</v>
      </c>
      <c r="AU392" s="257" t="s">
        <v>80</v>
      </c>
      <c r="AV392" s="12" t="s">
        <v>80</v>
      </c>
      <c r="AW392" s="12" t="s">
        <v>34</v>
      </c>
      <c r="AX392" s="12" t="s">
        <v>70</v>
      </c>
      <c r="AY392" s="257" t="s">
        <v>148</v>
      </c>
    </row>
    <row r="393" s="12" customFormat="1">
      <c r="B393" s="246"/>
      <c r="C393" s="247"/>
      <c r="D393" s="248" t="s">
        <v>158</v>
      </c>
      <c r="E393" s="249" t="s">
        <v>21</v>
      </c>
      <c r="F393" s="250" t="s">
        <v>686</v>
      </c>
      <c r="G393" s="247"/>
      <c r="H393" s="251">
        <v>93</v>
      </c>
      <c r="I393" s="252"/>
      <c r="J393" s="247"/>
      <c r="K393" s="247"/>
      <c r="L393" s="253"/>
      <c r="M393" s="254"/>
      <c r="N393" s="255"/>
      <c r="O393" s="255"/>
      <c r="P393" s="255"/>
      <c r="Q393" s="255"/>
      <c r="R393" s="255"/>
      <c r="S393" s="255"/>
      <c r="T393" s="256"/>
      <c r="AT393" s="257" t="s">
        <v>158</v>
      </c>
      <c r="AU393" s="257" t="s">
        <v>80</v>
      </c>
      <c r="AV393" s="12" t="s">
        <v>80</v>
      </c>
      <c r="AW393" s="12" t="s">
        <v>34</v>
      </c>
      <c r="AX393" s="12" t="s">
        <v>70</v>
      </c>
      <c r="AY393" s="257" t="s">
        <v>148</v>
      </c>
    </row>
    <row r="394" s="12" customFormat="1">
      <c r="B394" s="246"/>
      <c r="C394" s="247"/>
      <c r="D394" s="248" t="s">
        <v>158</v>
      </c>
      <c r="E394" s="249" t="s">
        <v>21</v>
      </c>
      <c r="F394" s="250" t="s">
        <v>687</v>
      </c>
      <c r="G394" s="247"/>
      <c r="H394" s="251">
        <v>115</v>
      </c>
      <c r="I394" s="252"/>
      <c r="J394" s="247"/>
      <c r="K394" s="247"/>
      <c r="L394" s="253"/>
      <c r="M394" s="254"/>
      <c r="N394" s="255"/>
      <c r="O394" s="255"/>
      <c r="P394" s="255"/>
      <c r="Q394" s="255"/>
      <c r="R394" s="255"/>
      <c r="S394" s="255"/>
      <c r="T394" s="256"/>
      <c r="AT394" s="257" t="s">
        <v>158</v>
      </c>
      <c r="AU394" s="257" t="s">
        <v>80</v>
      </c>
      <c r="AV394" s="12" t="s">
        <v>80</v>
      </c>
      <c r="AW394" s="12" t="s">
        <v>34</v>
      </c>
      <c r="AX394" s="12" t="s">
        <v>70</v>
      </c>
      <c r="AY394" s="257" t="s">
        <v>148</v>
      </c>
    </row>
    <row r="395" s="12" customFormat="1">
      <c r="B395" s="246"/>
      <c r="C395" s="247"/>
      <c r="D395" s="248" t="s">
        <v>158</v>
      </c>
      <c r="E395" s="249" t="s">
        <v>21</v>
      </c>
      <c r="F395" s="250" t="s">
        <v>696</v>
      </c>
      <c r="G395" s="247"/>
      <c r="H395" s="251">
        <v>2.5</v>
      </c>
      <c r="I395" s="252"/>
      <c r="J395" s="247"/>
      <c r="K395" s="247"/>
      <c r="L395" s="253"/>
      <c r="M395" s="254"/>
      <c r="N395" s="255"/>
      <c r="O395" s="255"/>
      <c r="P395" s="255"/>
      <c r="Q395" s="255"/>
      <c r="R395" s="255"/>
      <c r="S395" s="255"/>
      <c r="T395" s="256"/>
      <c r="AT395" s="257" t="s">
        <v>158</v>
      </c>
      <c r="AU395" s="257" t="s">
        <v>80</v>
      </c>
      <c r="AV395" s="12" t="s">
        <v>80</v>
      </c>
      <c r="AW395" s="12" t="s">
        <v>34</v>
      </c>
      <c r="AX395" s="12" t="s">
        <v>70</v>
      </c>
      <c r="AY395" s="257" t="s">
        <v>148</v>
      </c>
    </row>
    <row r="396" s="14" customFormat="1">
      <c r="B396" s="268"/>
      <c r="C396" s="269"/>
      <c r="D396" s="248" t="s">
        <v>158</v>
      </c>
      <c r="E396" s="270" t="s">
        <v>21</v>
      </c>
      <c r="F396" s="271" t="s">
        <v>174</v>
      </c>
      <c r="G396" s="269"/>
      <c r="H396" s="272">
        <v>375.5</v>
      </c>
      <c r="I396" s="273"/>
      <c r="J396" s="269"/>
      <c r="K396" s="269"/>
      <c r="L396" s="274"/>
      <c r="M396" s="275"/>
      <c r="N396" s="276"/>
      <c r="O396" s="276"/>
      <c r="P396" s="276"/>
      <c r="Q396" s="276"/>
      <c r="R396" s="276"/>
      <c r="S396" s="276"/>
      <c r="T396" s="277"/>
      <c r="AT396" s="278" t="s">
        <v>158</v>
      </c>
      <c r="AU396" s="278" t="s">
        <v>80</v>
      </c>
      <c r="AV396" s="14" t="s">
        <v>156</v>
      </c>
      <c r="AW396" s="14" t="s">
        <v>34</v>
      </c>
      <c r="AX396" s="14" t="s">
        <v>78</v>
      </c>
      <c r="AY396" s="278" t="s">
        <v>148</v>
      </c>
    </row>
    <row r="397" s="1" customFormat="1" ht="16.5" customHeight="1">
      <c r="B397" s="47"/>
      <c r="C397" s="234" t="s">
        <v>697</v>
      </c>
      <c r="D397" s="234" t="s">
        <v>151</v>
      </c>
      <c r="E397" s="235" t="s">
        <v>698</v>
      </c>
      <c r="F397" s="236" t="s">
        <v>699</v>
      </c>
      <c r="G397" s="237" t="s">
        <v>185</v>
      </c>
      <c r="H397" s="238">
        <v>56</v>
      </c>
      <c r="I397" s="239"/>
      <c r="J397" s="240">
        <f>ROUND(I397*H397,2)</f>
        <v>0</v>
      </c>
      <c r="K397" s="236" t="s">
        <v>155</v>
      </c>
      <c r="L397" s="73"/>
      <c r="M397" s="241" t="s">
        <v>21</v>
      </c>
      <c r="N397" s="242" t="s">
        <v>41</v>
      </c>
      <c r="O397" s="48"/>
      <c r="P397" s="243">
        <f>O397*H397</f>
        <v>0</v>
      </c>
      <c r="Q397" s="243">
        <v>0</v>
      </c>
      <c r="R397" s="243">
        <f>Q397*H397</f>
        <v>0</v>
      </c>
      <c r="S397" s="243">
        <v>0.0070000000000000001</v>
      </c>
      <c r="T397" s="244">
        <f>S397*H397</f>
        <v>0.39200000000000002</v>
      </c>
      <c r="AR397" s="25" t="s">
        <v>238</v>
      </c>
      <c r="AT397" s="25" t="s">
        <v>151</v>
      </c>
      <c r="AU397" s="25" t="s">
        <v>80</v>
      </c>
      <c r="AY397" s="25" t="s">
        <v>148</v>
      </c>
      <c r="BE397" s="245">
        <f>IF(N397="základní",J397,0)</f>
        <v>0</v>
      </c>
      <c r="BF397" s="245">
        <f>IF(N397="snížená",J397,0)</f>
        <v>0</v>
      </c>
      <c r="BG397" s="245">
        <f>IF(N397="zákl. přenesená",J397,0)</f>
        <v>0</v>
      </c>
      <c r="BH397" s="245">
        <f>IF(N397="sníž. přenesená",J397,0)</f>
        <v>0</v>
      </c>
      <c r="BI397" s="245">
        <f>IF(N397="nulová",J397,0)</f>
        <v>0</v>
      </c>
      <c r="BJ397" s="25" t="s">
        <v>78</v>
      </c>
      <c r="BK397" s="245">
        <f>ROUND(I397*H397,2)</f>
        <v>0</v>
      </c>
      <c r="BL397" s="25" t="s">
        <v>238</v>
      </c>
      <c r="BM397" s="25" t="s">
        <v>700</v>
      </c>
    </row>
    <row r="398" s="12" customFormat="1">
      <c r="B398" s="246"/>
      <c r="C398" s="247"/>
      <c r="D398" s="248" t="s">
        <v>158</v>
      </c>
      <c r="E398" s="249" t="s">
        <v>21</v>
      </c>
      <c r="F398" s="250" t="s">
        <v>701</v>
      </c>
      <c r="G398" s="247"/>
      <c r="H398" s="251">
        <v>26</v>
      </c>
      <c r="I398" s="252"/>
      <c r="J398" s="247"/>
      <c r="K398" s="247"/>
      <c r="L398" s="253"/>
      <c r="M398" s="254"/>
      <c r="N398" s="255"/>
      <c r="O398" s="255"/>
      <c r="P398" s="255"/>
      <c r="Q398" s="255"/>
      <c r="R398" s="255"/>
      <c r="S398" s="255"/>
      <c r="T398" s="256"/>
      <c r="AT398" s="257" t="s">
        <v>158</v>
      </c>
      <c r="AU398" s="257" t="s">
        <v>80</v>
      </c>
      <c r="AV398" s="12" t="s">
        <v>80</v>
      </c>
      <c r="AW398" s="12" t="s">
        <v>34</v>
      </c>
      <c r="AX398" s="12" t="s">
        <v>70</v>
      </c>
      <c r="AY398" s="257" t="s">
        <v>148</v>
      </c>
    </row>
    <row r="399" s="12" customFormat="1">
      <c r="B399" s="246"/>
      <c r="C399" s="247"/>
      <c r="D399" s="248" t="s">
        <v>158</v>
      </c>
      <c r="E399" s="249" t="s">
        <v>21</v>
      </c>
      <c r="F399" s="250" t="s">
        <v>702</v>
      </c>
      <c r="G399" s="247"/>
      <c r="H399" s="251">
        <v>30</v>
      </c>
      <c r="I399" s="252"/>
      <c r="J399" s="247"/>
      <c r="K399" s="247"/>
      <c r="L399" s="253"/>
      <c r="M399" s="254"/>
      <c r="N399" s="255"/>
      <c r="O399" s="255"/>
      <c r="P399" s="255"/>
      <c r="Q399" s="255"/>
      <c r="R399" s="255"/>
      <c r="S399" s="255"/>
      <c r="T399" s="256"/>
      <c r="AT399" s="257" t="s">
        <v>158</v>
      </c>
      <c r="AU399" s="257" t="s">
        <v>80</v>
      </c>
      <c r="AV399" s="12" t="s">
        <v>80</v>
      </c>
      <c r="AW399" s="12" t="s">
        <v>34</v>
      </c>
      <c r="AX399" s="12" t="s">
        <v>70</v>
      </c>
      <c r="AY399" s="257" t="s">
        <v>148</v>
      </c>
    </row>
    <row r="400" s="14" customFormat="1">
      <c r="B400" s="268"/>
      <c r="C400" s="269"/>
      <c r="D400" s="248" t="s">
        <v>158</v>
      </c>
      <c r="E400" s="270" t="s">
        <v>21</v>
      </c>
      <c r="F400" s="271" t="s">
        <v>174</v>
      </c>
      <c r="G400" s="269"/>
      <c r="H400" s="272">
        <v>56</v>
      </c>
      <c r="I400" s="273"/>
      <c r="J400" s="269"/>
      <c r="K400" s="269"/>
      <c r="L400" s="274"/>
      <c r="M400" s="275"/>
      <c r="N400" s="276"/>
      <c r="O400" s="276"/>
      <c r="P400" s="276"/>
      <c r="Q400" s="276"/>
      <c r="R400" s="276"/>
      <c r="S400" s="276"/>
      <c r="T400" s="277"/>
      <c r="AT400" s="278" t="s">
        <v>158</v>
      </c>
      <c r="AU400" s="278" t="s">
        <v>80</v>
      </c>
      <c r="AV400" s="14" t="s">
        <v>156</v>
      </c>
      <c r="AW400" s="14" t="s">
        <v>34</v>
      </c>
      <c r="AX400" s="14" t="s">
        <v>78</v>
      </c>
      <c r="AY400" s="278" t="s">
        <v>148</v>
      </c>
    </row>
    <row r="401" s="1" customFormat="1" ht="16.5" customHeight="1">
      <c r="B401" s="47"/>
      <c r="C401" s="234" t="s">
        <v>703</v>
      </c>
      <c r="D401" s="234" t="s">
        <v>151</v>
      </c>
      <c r="E401" s="235" t="s">
        <v>704</v>
      </c>
      <c r="F401" s="236" t="s">
        <v>705</v>
      </c>
      <c r="G401" s="237" t="s">
        <v>185</v>
      </c>
      <c r="H401" s="238">
        <v>30</v>
      </c>
      <c r="I401" s="239"/>
      <c r="J401" s="240">
        <f>ROUND(I401*H401,2)</f>
        <v>0</v>
      </c>
      <c r="K401" s="236" t="s">
        <v>155</v>
      </c>
      <c r="L401" s="73"/>
      <c r="M401" s="241" t="s">
        <v>21</v>
      </c>
      <c r="N401" s="242" t="s">
        <v>41</v>
      </c>
      <c r="O401" s="48"/>
      <c r="P401" s="243">
        <f>O401*H401</f>
        <v>0</v>
      </c>
      <c r="Q401" s="243">
        <v>0.00020000000000000001</v>
      </c>
      <c r="R401" s="243">
        <f>Q401*H401</f>
        <v>0.0060000000000000001</v>
      </c>
      <c r="S401" s="243">
        <v>0</v>
      </c>
      <c r="T401" s="244">
        <f>S401*H401</f>
        <v>0</v>
      </c>
      <c r="AR401" s="25" t="s">
        <v>238</v>
      </c>
      <c r="AT401" s="25" t="s">
        <v>151</v>
      </c>
      <c r="AU401" s="25" t="s">
        <v>80</v>
      </c>
      <c r="AY401" s="25" t="s">
        <v>148</v>
      </c>
      <c r="BE401" s="245">
        <f>IF(N401="základní",J401,0)</f>
        <v>0</v>
      </c>
      <c r="BF401" s="245">
        <f>IF(N401="snížená",J401,0)</f>
        <v>0</v>
      </c>
      <c r="BG401" s="245">
        <f>IF(N401="zákl. přenesená",J401,0)</f>
        <v>0</v>
      </c>
      <c r="BH401" s="245">
        <f>IF(N401="sníž. přenesená",J401,0)</f>
        <v>0</v>
      </c>
      <c r="BI401" s="245">
        <f>IF(N401="nulová",J401,0)</f>
        <v>0</v>
      </c>
      <c r="BJ401" s="25" t="s">
        <v>78</v>
      </c>
      <c r="BK401" s="245">
        <f>ROUND(I401*H401,2)</f>
        <v>0</v>
      </c>
      <c r="BL401" s="25" t="s">
        <v>238</v>
      </c>
      <c r="BM401" s="25" t="s">
        <v>706</v>
      </c>
    </row>
    <row r="402" s="1" customFormat="1" ht="38.25" customHeight="1">
      <c r="B402" s="47"/>
      <c r="C402" s="234" t="s">
        <v>707</v>
      </c>
      <c r="D402" s="234" t="s">
        <v>151</v>
      </c>
      <c r="E402" s="235" t="s">
        <v>708</v>
      </c>
      <c r="F402" s="236" t="s">
        <v>709</v>
      </c>
      <c r="G402" s="237" t="s">
        <v>185</v>
      </c>
      <c r="H402" s="238">
        <v>1</v>
      </c>
      <c r="I402" s="239"/>
      <c r="J402" s="240">
        <f>ROUND(I402*H402,2)</f>
        <v>0</v>
      </c>
      <c r="K402" s="236" t="s">
        <v>155</v>
      </c>
      <c r="L402" s="73"/>
      <c r="M402" s="241" t="s">
        <v>21</v>
      </c>
      <c r="N402" s="242" t="s">
        <v>41</v>
      </c>
      <c r="O402" s="48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AR402" s="25" t="s">
        <v>238</v>
      </c>
      <c r="AT402" s="25" t="s">
        <v>151</v>
      </c>
      <c r="AU402" s="25" t="s">
        <v>80</v>
      </c>
      <c r="AY402" s="25" t="s">
        <v>148</v>
      </c>
      <c r="BE402" s="245">
        <f>IF(N402="základní",J402,0)</f>
        <v>0</v>
      </c>
      <c r="BF402" s="245">
        <f>IF(N402="snížená",J402,0)</f>
        <v>0</v>
      </c>
      <c r="BG402" s="245">
        <f>IF(N402="zákl. přenesená",J402,0)</f>
        <v>0</v>
      </c>
      <c r="BH402" s="245">
        <f>IF(N402="sníž. přenesená",J402,0)</f>
        <v>0</v>
      </c>
      <c r="BI402" s="245">
        <f>IF(N402="nulová",J402,0)</f>
        <v>0</v>
      </c>
      <c r="BJ402" s="25" t="s">
        <v>78</v>
      </c>
      <c r="BK402" s="245">
        <f>ROUND(I402*H402,2)</f>
        <v>0</v>
      </c>
      <c r="BL402" s="25" t="s">
        <v>238</v>
      </c>
      <c r="BM402" s="25" t="s">
        <v>710</v>
      </c>
    </row>
    <row r="403" s="1" customFormat="1" ht="25.5" customHeight="1">
      <c r="B403" s="47"/>
      <c r="C403" s="234" t="s">
        <v>711</v>
      </c>
      <c r="D403" s="234" t="s">
        <v>151</v>
      </c>
      <c r="E403" s="235" t="s">
        <v>712</v>
      </c>
      <c r="F403" s="236" t="s">
        <v>713</v>
      </c>
      <c r="G403" s="237" t="s">
        <v>185</v>
      </c>
      <c r="H403" s="238">
        <v>1</v>
      </c>
      <c r="I403" s="239"/>
      <c r="J403" s="240">
        <f>ROUND(I403*H403,2)</f>
        <v>0</v>
      </c>
      <c r="K403" s="236" t="s">
        <v>21</v>
      </c>
      <c r="L403" s="73"/>
      <c r="M403" s="241" t="s">
        <v>21</v>
      </c>
      <c r="N403" s="242" t="s">
        <v>41</v>
      </c>
      <c r="O403" s="48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AR403" s="25" t="s">
        <v>238</v>
      </c>
      <c r="AT403" s="25" t="s">
        <v>151</v>
      </c>
      <c r="AU403" s="25" t="s">
        <v>80</v>
      </c>
      <c r="AY403" s="25" t="s">
        <v>148</v>
      </c>
      <c r="BE403" s="245">
        <f>IF(N403="základní",J403,0)</f>
        <v>0</v>
      </c>
      <c r="BF403" s="245">
        <f>IF(N403="snížená",J403,0)</f>
        <v>0</v>
      </c>
      <c r="BG403" s="245">
        <f>IF(N403="zákl. přenesená",J403,0)</f>
        <v>0</v>
      </c>
      <c r="BH403" s="245">
        <f>IF(N403="sníž. přenesená",J403,0)</f>
        <v>0</v>
      </c>
      <c r="BI403" s="245">
        <f>IF(N403="nulová",J403,0)</f>
        <v>0</v>
      </c>
      <c r="BJ403" s="25" t="s">
        <v>78</v>
      </c>
      <c r="BK403" s="245">
        <f>ROUND(I403*H403,2)</f>
        <v>0</v>
      </c>
      <c r="BL403" s="25" t="s">
        <v>238</v>
      </c>
      <c r="BM403" s="25" t="s">
        <v>714</v>
      </c>
    </row>
    <row r="404" s="1" customFormat="1" ht="38.25" customHeight="1">
      <c r="B404" s="47"/>
      <c r="C404" s="234" t="s">
        <v>715</v>
      </c>
      <c r="D404" s="234" t="s">
        <v>151</v>
      </c>
      <c r="E404" s="235" t="s">
        <v>716</v>
      </c>
      <c r="F404" s="236" t="s">
        <v>717</v>
      </c>
      <c r="G404" s="237" t="s">
        <v>413</v>
      </c>
      <c r="H404" s="238">
        <v>0.021000000000000001</v>
      </c>
      <c r="I404" s="239"/>
      <c r="J404" s="240">
        <f>ROUND(I404*H404,2)</f>
        <v>0</v>
      </c>
      <c r="K404" s="236" t="s">
        <v>155</v>
      </c>
      <c r="L404" s="73"/>
      <c r="M404" s="241" t="s">
        <v>21</v>
      </c>
      <c r="N404" s="242" t="s">
        <v>41</v>
      </c>
      <c r="O404" s="48"/>
      <c r="P404" s="243">
        <f>O404*H404</f>
        <v>0</v>
      </c>
      <c r="Q404" s="243">
        <v>0</v>
      </c>
      <c r="R404" s="243">
        <f>Q404*H404</f>
        <v>0</v>
      </c>
      <c r="S404" s="243">
        <v>0</v>
      </c>
      <c r="T404" s="244">
        <f>S404*H404</f>
        <v>0</v>
      </c>
      <c r="AR404" s="25" t="s">
        <v>238</v>
      </c>
      <c r="AT404" s="25" t="s">
        <v>151</v>
      </c>
      <c r="AU404" s="25" t="s">
        <v>80</v>
      </c>
      <c r="AY404" s="25" t="s">
        <v>148</v>
      </c>
      <c r="BE404" s="245">
        <f>IF(N404="základní",J404,0)</f>
        <v>0</v>
      </c>
      <c r="BF404" s="245">
        <f>IF(N404="snížená",J404,0)</f>
        <v>0</v>
      </c>
      <c r="BG404" s="245">
        <f>IF(N404="zákl. přenesená",J404,0)</f>
        <v>0</v>
      </c>
      <c r="BH404" s="245">
        <f>IF(N404="sníž. přenesená",J404,0)</f>
        <v>0</v>
      </c>
      <c r="BI404" s="245">
        <f>IF(N404="nulová",J404,0)</f>
        <v>0</v>
      </c>
      <c r="BJ404" s="25" t="s">
        <v>78</v>
      </c>
      <c r="BK404" s="245">
        <f>ROUND(I404*H404,2)</f>
        <v>0</v>
      </c>
      <c r="BL404" s="25" t="s">
        <v>238</v>
      </c>
      <c r="BM404" s="25" t="s">
        <v>718</v>
      </c>
    </row>
    <row r="405" s="1" customFormat="1" ht="38.25" customHeight="1">
      <c r="B405" s="47"/>
      <c r="C405" s="234" t="s">
        <v>719</v>
      </c>
      <c r="D405" s="234" t="s">
        <v>151</v>
      </c>
      <c r="E405" s="235" t="s">
        <v>720</v>
      </c>
      <c r="F405" s="236" t="s">
        <v>721</v>
      </c>
      <c r="G405" s="237" t="s">
        <v>413</v>
      </c>
      <c r="H405" s="238">
        <v>0.021000000000000001</v>
      </c>
      <c r="I405" s="239"/>
      <c r="J405" s="240">
        <f>ROUND(I405*H405,2)</f>
        <v>0</v>
      </c>
      <c r="K405" s="236" t="s">
        <v>155</v>
      </c>
      <c r="L405" s="73"/>
      <c r="M405" s="241" t="s">
        <v>21</v>
      </c>
      <c r="N405" s="242" t="s">
        <v>41</v>
      </c>
      <c r="O405" s="48"/>
      <c r="P405" s="243">
        <f>O405*H405</f>
        <v>0</v>
      </c>
      <c r="Q405" s="243">
        <v>0</v>
      </c>
      <c r="R405" s="243">
        <f>Q405*H405</f>
        <v>0</v>
      </c>
      <c r="S405" s="243">
        <v>0</v>
      </c>
      <c r="T405" s="244">
        <f>S405*H405</f>
        <v>0</v>
      </c>
      <c r="AR405" s="25" t="s">
        <v>238</v>
      </c>
      <c r="AT405" s="25" t="s">
        <v>151</v>
      </c>
      <c r="AU405" s="25" t="s">
        <v>80</v>
      </c>
      <c r="AY405" s="25" t="s">
        <v>148</v>
      </c>
      <c r="BE405" s="245">
        <f>IF(N405="základní",J405,0)</f>
        <v>0</v>
      </c>
      <c r="BF405" s="245">
        <f>IF(N405="snížená",J405,0)</f>
        <v>0</v>
      </c>
      <c r="BG405" s="245">
        <f>IF(N405="zákl. přenesená",J405,0)</f>
        <v>0</v>
      </c>
      <c r="BH405" s="245">
        <f>IF(N405="sníž. přenesená",J405,0)</f>
        <v>0</v>
      </c>
      <c r="BI405" s="245">
        <f>IF(N405="nulová",J405,0)</f>
        <v>0</v>
      </c>
      <c r="BJ405" s="25" t="s">
        <v>78</v>
      </c>
      <c r="BK405" s="245">
        <f>ROUND(I405*H405,2)</f>
        <v>0</v>
      </c>
      <c r="BL405" s="25" t="s">
        <v>238</v>
      </c>
      <c r="BM405" s="25" t="s">
        <v>722</v>
      </c>
    </row>
    <row r="406" s="11" customFormat="1" ht="29.88" customHeight="1">
      <c r="B406" s="218"/>
      <c r="C406" s="219"/>
      <c r="D406" s="220" t="s">
        <v>69</v>
      </c>
      <c r="E406" s="232" t="s">
        <v>723</v>
      </c>
      <c r="F406" s="232" t="s">
        <v>724</v>
      </c>
      <c r="G406" s="219"/>
      <c r="H406" s="219"/>
      <c r="I406" s="222"/>
      <c r="J406" s="233">
        <f>BK406</f>
        <v>0</v>
      </c>
      <c r="K406" s="219"/>
      <c r="L406" s="224"/>
      <c r="M406" s="225"/>
      <c r="N406" s="226"/>
      <c r="O406" s="226"/>
      <c r="P406" s="227">
        <f>SUM(P407:P449)</f>
        <v>0</v>
      </c>
      <c r="Q406" s="226"/>
      <c r="R406" s="227">
        <f>SUM(R407:R449)</f>
        <v>5.0788858399999999</v>
      </c>
      <c r="S406" s="226"/>
      <c r="T406" s="228">
        <f>SUM(T407:T449)</f>
        <v>6.8381416000000002</v>
      </c>
      <c r="AR406" s="229" t="s">
        <v>80</v>
      </c>
      <c r="AT406" s="230" t="s">
        <v>69</v>
      </c>
      <c r="AU406" s="230" t="s">
        <v>78</v>
      </c>
      <c r="AY406" s="229" t="s">
        <v>148</v>
      </c>
      <c r="BK406" s="231">
        <f>SUM(BK407:BK449)</f>
        <v>0</v>
      </c>
    </row>
    <row r="407" s="1" customFormat="1" ht="16.5" customHeight="1">
      <c r="B407" s="47"/>
      <c r="C407" s="234" t="s">
        <v>725</v>
      </c>
      <c r="D407" s="234" t="s">
        <v>151</v>
      </c>
      <c r="E407" s="235" t="s">
        <v>726</v>
      </c>
      <c r="F407" s="236" t="s">
        <v>727</v>
      </c>
      <c r="G407" s="237" t="s">
        <v>169</v>
      </c>
      <c r="H407" s="238">
        <v>22.52</v>
      </c>
      <c r="I407" s="239"/>
      <c r="J407" s="240">
        <f>ROUND(I407*H407,2)</f>
        <v>0</v>
      </c>
      <c r="K407" s="236" t="s">
        <v>155</v>
      </c>
      <c r="L407" s="73"/>
      <c r="M407" s="241" t="s">
        <v>21</v>
      </c>
      <c r="N407" s="242" t="s">
        <v>41</v>
      </c>
      <c r="O407" s="48"/>
      <c r="P407" s="243">
        <f>O407*H407</f>
        <v>0</v>
      </c>
      <c r="Q407" s="243">
        <v>0</v>
      </c>
      <c r="R407" s="243">
        <f>Q407*H407</f>
        <v>0</v>
      </c>
      <c r="S407" s="243">
        <v>0.01174</v>
      </c>
      <c r="T407" s="244">
        <f>S407*H407</f>
        <v>0.26438480000000003</v>
      </c>
      <c r="AR407" s="25" t="s">
        <v>238</v>
      </c>
      <c r="AT407" s="25" t="s">
        <v>151</v>
      </c>
      <c r="AU407" s="25" t="s">
        <v>80</v>
      </c>
      <c r="AY407" s="25" t="s">
        <v>148</v>
      </c>
      <c r="BE407" s="245">
        <f>IF(N407="základní",J407,0)</f>
        <v>0</v>
      </c>
      <c r="BF407" s="245">
        <f>IF(N407="snížená",J407,0)</f>
        <v>0</v>
      </c>
      <c r="BG407" s="245">
        <f>IF(N407="zákl. přenesená",J407,0)</f>
        <v>0</v>
      </c>
      <c r="BH407" s="245">
        <f>IF(N407="sníž. přenesená",J407,0)</f>
        <v>0</v>
      </c>
      <c r="BI407" s="245">
        <f>IF(N407="nulová",J407,0)</f>
        <v>0</v>
      </c>
      <c r="BJ407" s="25" t="s">
        <v>78</v>
      </c>
      <c r="BK407" s="245">
        <f>ROUND(I407*H407,2)</f>
        <v>0</v>
      </c>
      <c r="BL407" s="25" t="s">
        <v>238</v>
      </c>
      <c r="BM407" s="25" t="s">
        <v>728</v>
      </c>
    </row>
    <row r="408" s="12" customFormat="1">
      <c r="B408" s="246"/>
      <c r="C408" s="247"/>
      <c r="D408" s="248" t="s">
        <v>158</v>
      </c>
      <c r="E408" s="249" t="s">
        <v>21</v>
      </c>
      <c r="F408" s="250" t="s">
        <v>729</v>
      </c>
      <c r="G408" s="247"/>
      <c r="H408" s="251">
        <v>7.2199999999999998</v>
      </c>
      <c r="I408" s="252"/>
      <c r="J408" s="247"/>
      <c r="K408" s="247"/>
      <c r="L408" s="253"/>
      <c r="M408" s="254"/>
      <c r="N408" s="255"/>
      <c r="O408" s="255"/>
      <c r="P408" s="255"/>
      <c r="Q408" s="255"/>
      <c r="R408" s="255"/>
      <c r="S408" s="255"/>
      <c r="T408" s="256"/>
      <c r="AT408" s="257" t="s">
        <v>158</v>
      </c>
      <c r="AU408" s="257" t="s">
        <v>80</v>
      </c>
      <c r="AV408" s="12" t="s">
        <v>80</v>
      </c>
      <c r="AW408" s="12" t="s">
        <v>34</v>
      </c>
      <c r="AX408" s="12" t="s">
        <v>70</v>
      </c>
      <c r="AY408" s="257" t="s">
        <v>148</v>
      </c>
    </row>
    <row r="409" s="12" customFormat="1">
      <c r="B409" s="246"/>
      <c r="C409" s="247"/>
      <c r="D409" s="248" t="s">
        <v>158</v>
      </c>
      <c r="E409" s="249" t="s">
        <v>21</v>
      </c>
      <c r="F409" s="250" t="s">
        <v>730</v>
      </c>
      <c r="G409" s="247"/>
      <c r="H409" s="251">
        <v>15.300000000000001</v>
      </c>
      <c r="I409" s="252"/>
      <c r="J409" s="247"/>
      <c r="K409" s="247"/>
      <c r="L409" s="253"/>
      <c r="M409" s="254"/>
      <c r="N409" s="255"/>
      <c r="O409" s="255"/>
      <c r="P409" s="255"/>
      <c r="Q409" s="255"/>
      <c r="R409" s="255"/>
      <c r="S409" s="255"/>
      <c r="T409" s="256"/>
      <c r="AT409" s="257" t="s">
        <v>158</v>
      </c>
      <c r="AU409" s="257" t="s">
        <v>80</v>
      </c>
      <c r="AV409" s="12" t="s">
        <v>80</v>
      </c>
      <c r="AW409" s="12" t="s">
        <v>34</v>
      </c>
      <c r="AX409" s="12" t="s">
        <v>70</v>
      </c>
      <c r="AY409" s="257" t="s">
        <v>148</v>
      </c>
    </row>
    <row r="410" s="14" customFormat="1">
      <c r="B410" s="268"/>
      <c r="C410" s="269"/>
      <c r="D410" s="248" t="s">
        <v>158</v>
      </c>
      <c r="E410" s="270" t="s">
        <v>21</v>
      </c>
      <c r="F410" s="271" t="s">
        <v>174</v>
      </c>
      <c r="G410" s="269"/>
      <c r="H410" s="272">
        <v>22.52</v>
      </c>
      <c r="I410" s="273"/>
      <c r="J410" s="269"/>
      <c r="K410" s="269"/>
      <c r="L410" s="274"/>
      <c r="M410" s="275"/>
      <c r="N410" s="276"/>
      <c r="O410" s="276"/>
      <c r="P410" s="276"/>
      <c r="Q410" s="276"/>
      <c r="R410" s="276"/>
      <c r="S410" s="276"/>
      <c r="T410" s="277"/>
      <c r="AT410" s="278" t="s">
        <v>158</v>
      </c>
      <c r="AU410" s="278" t="s">
        <v>80</v>
      </c>
      <c r="AV410" s="14" t="s">
        <v>156</v>
      </c>
      <c r="AW410" s="14" t="s">
        <v>34</v>
      </c>
      <c r="AX410" s="14" t="s">
        <v>78</v>
      </c>
      <c r="AY410" s="278" t="s">
        <v>148</v>
      </c>
    </row>
    <row r="411" s="1" customFormat="1" ht="25.5" customHeight="1">
      <c r="B411" s="47"/>
      <c r="C411" s="234" t="s">
        <v>731</v>
      </c>
      <c r="D411" s="234" t="s">
        <v>151</v>
      </c>
      <c r="E411" s="235" t="s">
        <v>732</v>
      </c>
      <c r="F411" s="236" t="s">
        <v>733</v>
      </c>
      <c r="G411" s="237" t="s">
        <v>169</v>
      </c>
      <c r="H411" s="238">
        <v>22.52</v>
      </c>
      <c r="I411" s="239"/>
      <c r="J411" s="240">
        <f>ROUND(I411*H411,2)</f>
        <v>0</v>
      </c>
      <c r="K411" s="236" t="s">
        <v>155</v>
      </c>
      <c r="L411" s="73"/>
      <c r="M411" s="241" t="s">
        <v>21</v>
      </c>
      <c r="N411" s="242" t="s">
        <v>41</v>
      </c>
      <c r="O411" s="48"/>
      <c r="P411" s="243">
        <f>O411*H411</f>
        <v>0</v>
      </c>
      <c r="Q411" s="243">
        <v>0.00046000000000000001</v>
      </c>
      <c r="R411" s="243">
        <f>Q411*H411</f>
        <v>0.010359200000000001</v>
      </c>
      <c r="S411" s="243">
        <v>0</v>
      </c>
      <c r="T411" s="244">
        <f>S411*H411</f>
        <v>0</v>
      </c>
      <c r="AR411" s="25" t="s">
        <v>238</v>
      </c>
      <c r="AT411" s="25" t="s">
        <v>151</v>
      </c>
      <c r="AU411" s="25" t="s">
        <v>80</v>
      </c>
      <c r="AY411" s="25" t="s">
        <v>148</v>
      </c>
      <c r="BE411" s="245">
        <f>IF(N411="základní",J411,0)</f>
        <v>0</v>
      </c>
      <c r="BF411" s="245">
        <f>IF(N411="snížená",J411,0)</f>
        <v>0</v>
      </c>
      <c r="BG411" s="245">
        <f>IF(N411="zákl. přenesená",J411,0)</f>
        <v>0</v>
      </c>
      <c r="BH411" s="245">
        <f>IF(N411="sníž. přenesená",J411,0)</f>
        <v>0</v>
      </c>
      <c r="BI411" s="245">
        <f>IF(N411="nulová",J411,0)</f>
        <v>0</v>
      </c>
      <c r="BJ411" s="25" t="s">
        <v>78</v>
      </c>
      <c r="BK411" s="245">
        <f>ROUND(I411*H411,2)</f>
        <v>0</v>
      </c>
      <c r="BL411" s="25" t="s">
        <v>238</v>
      </c>
      <c r="BM411" s="25" t="s">
        <v>734</v>
      </c>
    </row>
    <row r="412" s="1" customFormat="1" ht="16.5" customHeight="1">
      <c r="B412" s="47"/>
      <c r="C412" s="279" t="s">
        <v>735</v>
      </c>
      <c r="D412" s="279" t="s">
        <v>188</v>
      </c>
      <c r="E412" s="280" t="s">
        <v>736</v>
      </c>
      <c r="F412" s="281" t="s">
        <v>737</v>
      </c>
      <c r="G412" s="282" t="s">
        <v>185</v>
      </c>
      <c r="H412" s="283">
        <v>82.573999999999998</v>
      </c>
      <c r="I412" s="284"/>
      <c r="J412" s="285">
        <f>ROUND(I412*H412,2)</f>
        <v>0</v>
      </c>
      <c r="K412" s="281" t="s">
        <v>155</v>
      </c>
      <c r="L412" s="286"/>
      <c r="M412" s="287" t="s">
        <v>21</v>
      </c>
      <c r="N412" s="288" t="s">
        <v>41</v>
      </c>
      <c r="O412" s="48"/>
      <c r="P412" s="243">
        <f>O412*H412</f>
        <v>0</v>
      </c>
      <c r="Q412" s="243">
        <v>0.00036000000000000002</v>
      </c>
      <c r="R412" s="243">
        <f>Q412*H412</f>
        <v>0.029726640000000002</v>
      </c>
      <c r="S412" s="243">
        <v>0</v>
      </c>
      <c r="T412" s="244">
        <f>S412*H412</f>
        <v>0</v>
      </c>
      <c r="AR412" s="25" t="s">
        <v>332</v>
      </c>
      <c r="AT412" s="25" t="s">
        <v>188</v>
      </c>
      <c r="AU412" s="25" t="s">
        <v>80</v>
      </c>
      <c r="AY412" s="25" t="s">
        <v>148</v>
      </c>
      <c r="BE412" s="245">
        <f>IF(N412="základní",J412,0)</f>
        <v>0</v>
      </c>
      <c r="BF412" s="245">
        <f>IF(N412="snížená",J412,0)</f>
        <v>0</v>
      </c>
      <c r="BG412" s="245">
        <f>IF(N412="zákl. přenesená",J412,0)</f>
        <v>0</v>
      </c>
      <c r="BH412" s="245">
        <f>IF(N412="sníž. přenesená",J412,0)</f>
        <v>0</v>
      </c>
      <c r="BI412" s="245">
        <f>IF(N412="nulová",J412,0)</f>
        <v>0</v>
      </c>
      <c r="BJ412" s="25" t="s">
        <v>78</v>
      </c>
      <c r="BK412" s="245">
        <f>ROUND(I412*H412,2)</f>
        <v>0</v>
      </c>
      <c r="BL412" s="25" t="s">
        <v>238</v>
      </c>
      <c r="BM412" s="25" t="s">
        <v>738</v>
      </c>
    </row>
    <row r="413" s="1" customFormat="1">
      <c r="B413" s="47"/>
      <c r="C413" s="75"/>
      <c r="D413" s="248" t="s">
        <v>459</v>
      </c>
      <c r="E413" s="75"/>
      <c r="F413" s="300" t="s">
        <v>739</v>
      </c>
      <c r="G413" s="75"/>
      <c r="H413" s="75"/>
      <c r="I413" s="204"/>
      <c r="J413" s="75"/>
      <c r="K413" s="75"/>
      <c r="L413" s="73"/>
      <c r="M413" s="301"/>
      <c r="N413" s="48"/>
      <c r="O413" s="48"/>
      <c r="P413" s="48"/>
      <c r="Q413" s="48"/>
      <c r="R413" s="48"/>
      <c r="S413" s="48"/>
      <c r="T413" s="96"/>
      <c r="AT413" s="25" t="s">
        <v>459</v>
      </c>
      <c r="AU413" s="25" t="s">
        <v>80</v>
      </c>
    </row>
    <row r="414" s="12" customFormat="1">
      <c r="B414" s="246"/>
      <c r="C414" s="247"/>
      <c r="D414" s="248" t="s">
        <v>158</v>
      </c>
      <c r="E414" s="249" t="s">
        <v>21</v>
      </c>
      <c r="F414" s="250" t="s">
        <v>740</v>
      </c>
      <c r="G414" s="247"/>
      <c r="H414" s="251">
        <v>75.066999999999993</v>
      </c>
      <c r="I414" s="252"/>
      <c r="J414" s="247"/>
      <c r="K414" s="247"/>
      <c r="L414" s="253"/>
      <c r="M414" s="254"/>
      <c r="N414" s="255"/>
      <c r="O414" s="255"/>
      <c r="P414" s="255"/>
      <c r="Q414" s="255"/>
      <c r="R414" s="255"/>
      <c r="S414" s="255"/>
      <c r="T414" s="256"/>
      <c r="AT414" s="257" t="s">
        <v>158</v>
      </c>
      <c r="AU414" s="257" t="s">
        <v>80</v>
      </c>
      <c r="AV414" s="12" t="s">
        <v>80</v>
      </c>
      <c r="AW414" s="12" t="s">
        <v>34</v>
      </c>
      <c r="AX414" s="12" t="s">
        <v>78</v>
      </c>
      <c r="AY414" s="257" t="s">
        <v>148</v>
      </c>
    </row>
    <row r="415" s="12" customFormat="1">
      <c r="B415" s="246"/>
      <c r="C415" s="247"/>
      <c r="D415" s="248" t="s">
        <v>158</v>
      </c>
      <c r="E415" s="247"/>
      <c r="F415" s="250" t="s">
        <v>741</v>
      </c>
      <c r="G415" s="247"/>
      <c r="H415" s="251">
        <v>82.573999999999998</v>
      </c>
      <c r="I415" s="252"/>
      <c r="J415" s="247"/>
      <c r="K415" s="247"/>
      <c r="L415" s="253"/>
      <c r="M415" s="254"/>
      <c r="N415" s="255"/>
      <c r="O415" s="255"/>
      <c r="P415" s="255"/>
      <c r="Q415" s="255"/>
      <c r="R415" s="255"/>
      <c r="S415" s="255"/>
      <c r="T415" s="256"/>
      <c r="AT415" s="257" t="s">
        <v>158</v>
      </c>
      <c r="AU415" s="257" t="s">
        <v>80</v>
      </c>
      <c r="AV415" s="12" t="s">
        <v>80</v>
      </c>
      <c r="AW415" s="12" t="s">
        <v>6</v>
      </c>
      <c r="AX415" s="12" t="s">
        <v>78</v>
      </c>
      <c r="AY415" s="257" t="s">
        <v>148</v>
      </c>
    </row>
    <row r="416" s="1" customFormat="1" ht="16.5" customHeight="1">
      <c r="B416" s="47"/>
      <c r="C416" s="234" t="s">
        <v>742</v>
      </c>
      <c r="D416" s="234" t="s">
        <v>151</v>
      </c>
      <c r="E416" s="235" t="s">
        <v>743</v>
      </c>
      <c r="F416" s="236" t="s">
        <v>744</v>
      </c>
      <c r="G416" s="237" t="s">
        <v>154</v>
      </c>
      <c r="H416" s="238">
        <v>79.040000000000006</v>
      </c>
      <c r="I416" s="239"/>
      <c r="J416" s="240">
        <f>ROUND(I416*H416,2)</f>
        <v>0</v>
      </c>
      <c r="K416" s="236" t="s">
        <v>155</v>
      </c>
      <c r="L416" s="73"/>
      <c r="M416" s="241" t="s">
        <v>21</v>
      </c>
      <c r="N416" s="242" t="s">
        <v>41</v>
      </c>
      <c r="O416" s="48"/>
      <c r="P416" s="243">
        <f>O416*H416</f>
        <v>0</v>
      </c>
      <c r="Q416" s="243">
        <v>0</v>
      </c>
      <c r="R416" s="243">
        <f>Q416*H416</f>
        <v>0</v>
      </c>
      <c r="S416" s="243">
        <v>0.083169999999999994</v>
      </c>
      <c r="T416" s="244">
        <f>S416*H416</f>
        <v>6.5737568</v>
      </c>
      <c r="AR416" s="25" t="s">
        <v>238</v>
      </c>
      <c r="AT416" s="25" t="s">
        <v>151</v>
      </c>
      <c r="AU416" s="25" t="s">
        <v>80</v>
      </c>
      <c r="AY416" s="25" t="s">
        <v>148</v>
      </c>
      <c r="BE416" s="245">
        <f>IF(N416="základní",J416,0)</f>
        <v>0</v>
      </c>
      <c r="BF416" s="245">
        <f>IF(N416="snížená",J416,0)</f>
        <v>0</v>
      </c>
      <c r="BG416" s="245">
        <f>IF(N416="zákl. přenesená",J416,0)</f>
        <v>0</v>
      </c>
      <c r="BH416" s="245">
        <f>IF(N416="sníž. přenesená",J416,0)</f>
        <v>0</v>
      </c>
      <c r="BI416" s="245">
        <f>IF(N416="nulová",J416,0)</f>
        <v>0</v>
      </c>
      <c r="BJ416" s="25" t="s">
        <v>78</v>
      </c>
      <c r="BK416" s="245">
        <f>ROUND(I416*H416,2)</f>
        <v>0</v>
      </c>
      <c r="BL416" s="25" t="s">
        <v>238</v>
      </c>
      <c r="BM416" s="25" t="s">
        <v>745</v>
      </c>
    </row>
    <row r="417" s="13" customFormat="1">
      <c r="B417" s="258"/>
      <c r="C417" s="259"/>
      <c r="D417" s="248" t="s">
        <v>158</v>
      </c>
      <c r="E417" s="260" t="s">
        <v>21</v>
      </c>
      <c r="F417" s="261" t="s">
        <v>321</v>
      </c>
      <c r="G417" s="259"/>
      <c r="H417" s="260" t="s">
        <v>21</v>
      </c>
      <c r="I417" s="262"/>
      <c r="J417" s="259"/>
      <c r="K417" s="259"/>
      <c r="L417" s="263"/>
      <c r="M417" s="264"/>
      <c r="N417" s="265"/>
      <c r="O417" s="265"/>
      <c r="P417" s="265"/>
      <c r="Q417" s="265"/>
      <c r="R417" s="265"/>
      <c r="S417" s="265"/>
      <c r="T417" s="266"/>
      <c r="AT417" s="267" t="s">
        <v>158</v>
      </c>
      <c r="AU417" s="267" t="s">
        <v>80</v>
      </c>
      <c r="AV417" s="13" t="s">
        <v>78</v>
      </c>
      <c r="AW417" s="13" t="s">
        <v>34</v>
      </c>
      <c r="AX417" s="13" t="s">
        <v>70</v>
      </c>
      <c r="AY417" s="267" t="s">
        <v>148</v>
      </c>
    </row>
    <row r="418" s="12" customFormat="1">
      <c r="B418" s="246"/>
      <c r="C418" s="247"/>
      <c r="D418" s="248" t="s">
        <v>158</v>
      </c>
      <c r="E418" s="249" t="s">
        <v>21</v>
      </c>
      <c r="F418" s="250" t="s">
        <v>746</v>
      </c>
      <c r="G418" s="247"/>
      <c r="H418" s="251">
        <v>5.5999999999999996</v>
      </c>
      <c r="I418" s="252"/>
      <c r="J418" s="247"/>
      <c r="K418" s="247"/>
      <c r="L418" s="253"/>
      <c r="M418" s="254"/>
      <c r="N418" s="255"/>
      <c r="O418" s="255"/>
      <c r="P418" s="255"/>
      <c r="Q418" s="255"/>
      <c r="R418" s="255"/>
      <c r="S418" s="255"/>
      <c r="T418" s="256"/>
      <c r="AT418" s="257" t="s">
        <v>158</v>
      </c>
      <c r="AU418" s="257" t="s">
        <v>80</v>
      </c>
      <c r="AV418" s="12" t="s">
        <v>80</v>
      </c>
      <c r="AW418" s="12" t="s">
        <v>34</v>
      </c>
      <c r="AX418" s="12" t="s">
        <v>70</v>
      </c>
      <c r="AY418" s="257" t="s">
        <v>148</v>
      </c>
    </row>
    <row r="419" s="12" customFormat="1">
      <c r="B419" s="246"/>
      <c r="C419" s="247"/>
      <c r="D419" s="248" t="s">
        <v>158</v>
      </c>
      <c r="E419" s="249" t="s">
        <v>21</v>
      </c>
      <c r="F419" s="250" t="s">
        <v>747</v>
      </c>
      <c r="G419" s="247"/>
      <c r="H419" s="251">
        <v>39.039999999999999</v>
      </c>
      <c r="I419" s="252"/>
      <c r="J419" s="247"/>
      <c r="K419" s="247"/>
      <c r="L419" s="253"/>
      <c r="M419" s="254"/>
      <c r="N419" s="255"/>
      <c r="O419" s="255"/>
      <c r="P419" s="255"/>
      <c r="Q419" s="255"/>
      <c r="R419" s="255"/>
      <c r="S419" s="255"/>
      <c r="T419" s="256"/>
      <c r="AT419" s="257" t="s">
        <v>158</v>
      </c>
      <c r="AU419" s="257" t="s">
        <v>80</v>
      </c>
      <c r="AV419" s="12" t="s">
        <v>80</v>
      </c>
      <c r="AW419" s="12" t="s">
        <v>34</v>
      </c>
      <c r="AX419" s="12" t="s">
        <v>70</v>
      </c>
      <c r="AY419" s="257" t="s">
        <v>148</v>
      </c>
    </row>
    <row r="420" s="13" customFormat="1">
      <c r="B420" s="258"/>
      <c r="C420" s="259"/>
      <c r="D420" s="248" t="s">
        <v>158</v>
      </c>
      <c r="E420" s="260" t="s">
        <v>21</v>
      </c>
      <c r="F420" s="261" t="s">
        <v>462</v>
      </c>
      <c r="G420" s="259"/>
      <c r="H420" s="260" t="s">
        <v>21</v>
      </c>
      <c r="I420" s="262"/>
      <c r="J420" s="259"/>
      <c r="K420" s="259"/>
      <c r="L420" s="263"/>
      <c r="M420" s="264"/>
      <c r="N420" s="265"/>
      <c r="O420" s="265"/>
      <c r="P420" s="265"/>
      <c r="Q420" s="265"/>
      <c r="R420" s="265"/>
      <c r="S420" s="265"/>
      <c r="T420" s="266"/>
      <c r="AT420" s="267" t="s">
        <v>158</v>
      </c>
      <c r="AU420" s="267" t="s">
        <v>80</v>
      </c>
      <c r="AV420" s="13" t="s">
        <v>78</v>
      </c>
      <c r="AW420" s="13" t="s">
        <v>34</v>
      </c>
      <c r="AX420" s="13" t="s">
        <v>70</v>
      </c>
      <c r="AY420" s="267" t="s">
        <v>148</v>
      </c>
    </row>
    <row r="421" s="12" customFormat="1">
      <c r="B421" s="246"/>
      <c r="C421" s="247"/>
      <c r="D421" s="248" t="s">
        <v>158</v>
      </c>
      <c r="E421" s="249" t="s">
        <v>21</v>
      </c>
      <c r="F421" s="250" t="s">
        <v>748</v>
      </c>
      <c r="G421" s="247"/>
      <c r="H421" s="251">
        <v>12.699999999999999</v>
      </c>
      <c r="I421" s="252"/>
      <c r="J421" s="247"/>
      <c r="K421" s="247"/>
      <c r="L421" s="253"/>
      <c r="M421" s="254"/>
      <c r="N421" s="255"/>
      <c r="O421" s="255"/>
      <c r="P421" s="255"/>
      <c r="Q421" s="255"/>
      <c r="R421" s="255"/>
      <c r="S421" s="255"/>
      <c r="T421" s="256"/>
      <c r="AT421" s="257" t="s">
        <v>158</v>
      </c>
      <c r="AU421" s="257" t="s">
        <v>80</v>
      </c>
      <c r="AV421" s="12" t="s">
        <v>80</v>
      </c>
      <c r="AW421" s="12" t="s">
        <v>34</v>
      </c>
      <c r="AX421" s="12" t="s">
        <v>70</v>
      </c>
      <c r="AY421" s="257" t="s">
        <v>148</v>
      </c>
    </row>
    <row r="422" s="13" customFormat="1">
      <c r="B422" s="258"/>
      <c r="C422" s="259"/>
      <c r="D422" s="248" t="s">
        <v>158</v>
      </c>
      <c r="E422" s="260" t="s">
        <v>21</v>
      </c>
      <c r="F422" s="261" t="s">
        <v>298</v>
      </c>
      <c r="G422" s="259"/>
      <c r="H422" s="260" t="s">
        <v>21</v>
      </c>
      <c r="I422" s="262"/>
      <c r="J422" s="259"/>
      <c r="K422" s="259"/>
      <c r="L422" s="263"/>
      <c r="M422" s="264"/>
      <c r="N422" s="265"/>
      <c r="O422" s="265"/>
      <c r="P422" s="265"/>
      <c r="Q422" s="265"/>
      <c r="R422" s="265"/>
      <c r="S422" s="265"/>
      <c r="T422" s="266"/>
      <c r="AT422" s="267" t="s">
        <v>158</v>
      </c>
      <c r="AU422" s="267" t="s">
        <v>80</v>
      </c>
      <c r="AV422" s="13" t="s">
        <v>78</v>
      </c>
      <c r="AW422" s="13" t="s">
        <v>34</v>
      </c>
      <c r="AX422" s="13" t="s">
        <v>70</v>
      </c>
      <c r="AY422" s="267" t="s">
        <v>148</v>
      </c>
    </row>
    <row r="423" s="12" customFormat="1">
      <c r="B423" s="246"/>
      <c r="C423" s="247"/>
      <c r="D423" s="248" t="s">
        <v>158</v>
      </c>
      <c r="E423" s="249" t="s">
        <v>21</v>
      </c>
      <c r="F423" s="250" t="s">
        <v>749</v>
      </c>
      <c r="G423" s="247"/>
      <c r="H423" s="251">
        <v>21.699999999999999</v>
      </c>
      <c r="I423" s="252"/>
      <c r="J423" s="247"/>
      <c r="K423" s="247"/>
      <c r="L423" s="253"/>
      <c r="M423" s="254"/>
      <c r="N423" s="255"/>
      <c r="O423" s="255"/>
      <c r="P423" s="255"/>
      <c r="Q423" s="255"/>
      <c r="R423" s="255"/>
      <c r="S423" s="255"/>
      <c r="T423" s="256"/>
      <c r="AT423" s="257" t="s">
        <v>158</v>
      </c>
      <c r="AU423" s="257" t="s">
        <v>80</v>
      </c>
      <c r="AV423" s="12" t="s">
        <v>80</v>
      </c>
      <c r="AW423" s="12" t="s">
        <v>34</v>
      </c>
      <c r="AX423" s="12" t="s">
        <v>70</v>
      </c>
      <c r="AY423" s="257" t="s">
        <v>148</v>
      </c>
    </row>
    <row r="424" s="14" customFormat="1">
      <c r="B424" s="268"/>
      <c r="C424" s="269"/>
      <c r="D424" s="248" t="s">
        <v>158</v>
      </c>
      <c r="E424" s="270" t="s">
        <v>21</v>
      </c>
      <c r="F424" s="271" t="s">
        <v>174</v>
      </c>
      <c r="G424" s="269"/>
      <c r="H424" s="272">
        <v>79.040000000000006</v>
      </c>
      <c r="I424" s="273"/>
      <c r="J424" s="269"/>
      <c r="K424" s="269"/>
      <c r="L424" s="274"/>
      <c r="M424" s="275"/>
      <c r="N424" s="276"/>
      <c r="O424" s="276"/>
      <c r="P424" s="276"/>
      <c r="Q424" s="276"/>
      <c r="R424" s="276"/>
      <c r="S424" s="276"/>
      <c r="T424" s="277"/>
      <c r="AT424" s="278" t="s">
        <v>158</v>
      </c>
      <c r="AU424" s="278" t="s">
        <v>80</v>
      </c>
      <c r="AV424" s="14" t="s">
        <v>156</v>
      </c>
      <c r="AW424" s="14" t="s">
        <v>34</v>
      </c>
      <c r="AX424" s="14" t="s">
        <v>78</v>
      </c>
      <c r="AY424" s="278" t="s">
        <v>148</v>
      </c>
    </row>
    <row r="425" s="1" customFormat="1" ht="25.5" customHeight="1">
      <c r="B425" s="47"/>
      <c r="C425" s="234" t="s">
        <v>750</v>
      </c>
      <c r="D425" s="234" t="s">
        <v>151</v>
      </c>
      <c r="E425" s="235" t="s">
        <v>751</v>
      </c>
      <c r="F425" s="236" t="s">
        <v>752</v>
      </c>
      <c r="G425" s="237" t="s">
        <v>154</v>
      </c>
      <c r="H425" s="238">
        <v>79.040000000000006</v>
      </c>
      <c r="I425" s="239"/>
      <c r="J425" s="240">
        <f>ROUND(I425*H425,2)</f>
        <v>0</v>
      </c>
      <c r="K425" s="236" t="s">
        <v>155</v>
      </c>
      <c r="L425" s="73"/>
      <c r="M425" s="241" t="s">
        <v>21</v>
      </c>
      <c r="N425" s="242" t="s">
        <v>41</v>
      </c>
      <c r="O425" s="48"/>
      <c r="P425" s="243">
        <f>O425*H425</f>
        <v>0</v>
      </c>
      <c r="Q425" s="243">
        <v>0.0034499999999999999</v>
      </c>
      <c r="R425" s="243">
        <f>Q425*H425</f>
        <v>0.27268800000000004</v>
      </c>
      <c r="S425" s="243">
        <v>0</v>
      </c>
      <c r="T425" s="244">
        <f>S425*H425</f>
        <v>0</v>
      </c>
      <c r="AR425" s="25" t="s">
        <v>238</v>
      </c>
      <c r="AT425" s="25" t="s">
        <v>151</v>
      </c>
      <c r="AU425" s="25" t="s">
        <v>80</v>
      </c>
      <c r="AY425" s="25" t="s">
        <v>148</v>
      </c>
      <c r="BE425" s="245">
        <f>IF(N425="základní",J425,0)</f>
        <v>0</v>
      </c>
      <c r="BF425" s="245">
        <f>IF(N425="snížená",J425,0)</f>
        <v>0</v>
      </c>
      <c r="BG425" s="245">
        <f>IF(N425="zákl. přenesená",J425,0)</f>
        <v>0</v>
      </c>
      <c r="BH425" s="245">
        <f>IF(N425="sníž. přenesená",J425,0)</f>
        <v>0</v>
      </c>
      <c r="BI425" s="245">
        <f>IF(N425="nulová",J425,0)</f>
        <v>0</v>
      </c>
      <c r="BJ425" s="25" t="s">
        <v>78</v>
      </c>
      <c r="BK425" s="245">
        <f>ROUND(I425*H425,2)</f>
        <v>0</v>
      </c>
      <c r="BL425" s="25" t="s">
        <v>238</v>
      </c>
      <c r="BM425" s="25" t="s">
        <v>753</v>
      </c>
    </row>
    <row r="426" s="13" customFormat="1">
      <c r="B426" s="258"/>
      <c r="C426" s="259"/>
      <c r="D426" s="248" t="s">
        <v>158</v>
      </c>
      <c r="E426" s="260" t="s">
        <v>21</v>
      </c>
      <c r="F426" s="261" t="s">
        <v>321</v>
      </c>
      <c r="G426" s="259"/>
      <c r="H426" s="260" t="s">
        <v>21</v>
      </c>
      <c r="I426" s="262"/>
      <c r="J426" s="259"/>
      <c r="K426" s="259"/>
      <c r="L426" s="263"/>
      <c r="M426" s="264"/>
      <c r="N426" s="265"/>
      <c r="O426" s="265"/>
      <c r="P426" s="265"/>
      <c r="Q426" s="265"/>
      <c r="R426" s="265"/>
      <c r="S426" s="265"/>
      <c r="T426" s="266"/>
      <c r="AT426" s="267" t="s">
        <v>158</v>
      </c>
      <c r="AU426" s="267" t="s">
        <v>80</v>
      </c>
      <c r="AV426" s="13" t="s">
        <v>78</v>
      </c>
      <c r="AW426" s="13" t="s">
        <v>34</v>
      </c>
      <c r="AX426" s="13" t="s">
        <v>70</v>
      </c>
      <c r="AY426" s="267" t="s">
        <v>148</v>
      </c>
    </row>
    <row r="427" s="12" customFormat="1">
      <c r="B427" s="246"/>
      <c r="C427" s="247"/>
      <c r="D427" s="248" t="s">
        <v>158</v>
      </c>
      <c r="E427" s="249" t="s">
        <v>21</v>
      </c>
      <c r="F427" s="250" t="s">
        <v>746</v>
      </c>
      <c r="G427" s="247"/>
      <c r="H427" s="251">
        <v>5.5999999999999996</v>
      </c>
      <c r="I427" s="252"/>
      <c r="J427" s="247"/>
      <c r="K427" s="247"/>
      <c r="L427" s="253"/>
      <c r="M427" s="254"/>
      <c r="N427" s="255"/>
      <c r="O427" s="255"/>
      <c r="P427" s="255"/>
      <c r="Q427" s="255"/>
      <c r="R427" s="255"/>
      <c r="S427" s="255"/>
      <c r="T427" s="256"/>
      <c r="AT427" s="257" t="s">
        <v>158</v>
      </c>
      <c r="AU427" s="257" t="s">
        <v>80</v>
      </c>
      <c r="AV427" s="12" t="s">
        <v>80</v>
      </c>
      <c r="AW427" s="12" t="s">
        <v>34</v>
      </c>
      <c r="AX427" s="12" t="s">
        <v>70</v>
      </c>
      <c r="AY427" s="257" t="s">
        <v>148</v>
      </c>
    </row>
    <row r="428" s="12" customFormat="1">
      <c r="B428" s="246"/>
      <c r="C428" s="247"/>
      <c r="D428" s="248" t="s">
        <v>158</v>
      </c>
      <c r="E428" s="249" t="s">
        <v>21</v>
      </c>
      <c r="F428" s="250" t="s">
        <v>747</v>
      </c>
      <c r="G428" s="247"/>
      <c r="H428" s="251">
        <v>39.039999999999999</v>
      </c>
      <c r="I428" s="252"/>
      <c r="J428" s="247"/>
      <c r="K428" s="247"/>
      <c r="L428" s="253"/>
      <c r="M428" s="254"/>
      <c r="N428" s="255"/>
      <c r="O428" s="255"/>
      <c r="P428" s="255"/>
      <c r="Q428" s="255"/>
      <c r="R428" s="255"/>
      <c r="S428" s="255"/>
      <c r="T428" s="256"/>
      <c r="AT428" s="257" t="s">
        <v>158</v>
      </c>
      <c r="AU428" s="257" t="s">
        <v>80</v>
      </c>
      <c r="AV428" s="12" t="s">
        <v>80</v>
      </c>
      <c r="AW428" s="12" t="s">
        <v>34</v>
      </c>
      <c r="AX428" s="12" t="s">
        <v>70</v>
      </c>
      <c r="AY428" s="257" t="s">
        <v>148</v>
      </c>
    </row>
    <row r="429" s="13" customFormat="1">
      <c r="B429" s="258"/>
      <c r="C429" s="259"/>
      <c r="D429" s="248" t="s">
        <v>158</v>
      </c>
      <c r="E429" s="260" t="s">
        <v>21</v>
      </c>
      <c r="F429" s="261" t="s">
        <v>462</v>
      </c>
      <c r="G429" s="259"/>
      <c r="H429" s="260" t="s">
        <v>21</v>
      </c>
      <c r="I429" s="262"/>
      <c r="J429" s="259"/>
      <c r="K429" s="259"/>
      <c r="L429" s="263"/>
      <c r="M429" s="264"/>
      <c r="N429" s="265"/>
      <c r="O429" s="265"/>
      <c r="P429" s="265"/>
      <c r="Q429" s="265"/>
      <c r="R429" s="265"/>
      <c r="S429" s="265"/>
      <c r="T429" s="266"/>
      <c r="AT429" s="267" t="s">
        <v>158</v>
      </c>
      <c r="AU429" s="267" t="s">
        <v>80</v>
      </c>
      <c r="AV429" s="13" t="s">
        <v>78</v>
      </c>
      <c r="AW429" s="13" t="s">
        <v>34</v>
      </c>
      <c r="AX429" s="13" t="s">
        <v>70</v>
      </c>
      <c r="AY429" s="267" t="s">
        <v>148</v>
      </c>
    </row>
    <row r="430" s="12" customFormat="1">
      <c r="B430" s="246"/>
      <c r="C430" s="247"/>
      <c r="D430" s="248" t="s">
        <v>158</v>
      </c>
      <c r="E430" s="249" t="s">
        <v>21</v>
      </c>
      <c r="F430" s="250" t="s">
        <v>748</v>
      </c>
      <c r="G430" s="247"/>
      <c r="H430" s="251">
        <v>12.699999999999999</v>
      </c>
      <c r="I430" s="252"/>
      <c r="J430" s="247"/>
      <c r="K430" s="247"/>
      <c r="L430" s="253"/>
      <c r="M430" s="254"/>
      <c r="N430" s="255"/>
      <c r="O430" s="255"/>
      <c r="P430" s="255"/>
      <c r="Q430" s="255"/>
      <c r="R430" s="255"/>
      <c r="S430" s="255"/>
      <c r="T430" s="256"/>
      <c r="AT430" s="257" t="s">
        <v>158</v>
      </c>
      <c r="AU430" s="257" t="s">
        <v>80</v>
      </c>
      <c r="AV430" s="12" t="s">
        <v>80</v>
      </c>
      <c r="AW430" s="12" t="s">
        <v>34</v>
      </c>
      <c r="AX430" s="12" t="s">
        <v>70</v>
      </c>
      <c r="AY430" s="257" t="s">
        <v>148</v>
      </c>
    </row>
    <row r="431" s="13" customFormat="1">
      <c r="B431" s="258"/>
      <c r="C431" s="259"/>
      <c r="D431" s="248" t="s">
        <v>158</v>
      </c>
      <c r="E431" s="260" t="s">
        <v>21</v>
      </c>
      <c r="F431" s="261" t="s">
        <v>298</v>
      </c>
      <c r="G431" s="259"/>
      <c r="H431" s="260" t="s">
        <v>21</v>
      </c>
      <c r="I431" s="262"/>
      <c r="J431" s="259"/>
      <c r="K431" s="259"/>
      <c r="L431" s="263"/>
      <c r="M431" s="264"/>
      <c r="N431" s="265"/>
      <c r="O431" s="265"/>
      <c r="P431" s="265"/>
      <c r="Q431" s="265"/>
      <c r="R431" s="265"/>
      <c r="S431" s="265"/>
      <c r="T431" s="266"/>
      <c r="AT431" s="267" t="s">
        <v>158</v>
      </c>
      <c r="AU431" s="267" t="s">
        <v>80</v>
      </c>
      <c r="AV431" s="13" t="s">
        <v>78</v>
      </c>
      <c r="AW431" s="13" t="s">
        <v>34</v>
      </c>
      <c r="AX431" s="13" t="s">
        <v>70</v>
      </c>
      <c r="AY431" s="267" t="s">
        <v>148</v>
      </c>
    </row>
    <row r="432" s="12" customFormat="1">
      <c r="B432" s="246"/>
      <c r="C432" s="247"/>
      <c r="D432" s="248" t="s">
        <v>158</v>
      </c>
      <c r="E432" s="249" t="s">
        <v>21</v>
      </c>
      <c r="F432" s="250" t="s">
        <v>749</v>
      </c>
      <c r="G432" s="247"/>
      <c r="H432" s="251">
        <v>21.699999999999999</v>
      </c>
      <c r="I432" s="252"/>
      <c r="J432" s="247"/>
      <c r="K432" s="247"/>
      <c r="L432" s="253"/>
      <c r="M432" s="254"/>
      <c r="N432" s="255"/>
      <c r="O432" s="255"/>
      <c r="P432" s="255"/>
      <c r="Q432" s="255"/>
      <c r="R432" s="255"/>
      <c r="S432" s="255"/>
      <c r="T432" s="256"/>
      <c r="AT432" s="257" t="s">
        <v>158</v>
      </c>
      <c r="AU432" s="257" t="s">
        <v>80</v>
      </c>
      <c r="AV432" s="12" t="s">
        <v>80</v>
      </c>
      <c r="AW432" s="12" t="s">
        <v>34</v>
      </c>
      <c r="AX432" s="12" t="s">
        <v>70</v>
      </c>
      <c r="AY432" s="257" t="s">
        <v>148</v>
      </c>
    </row>
    <row r="433" s="14" customFormat="1">
      <c r="B433" s="268"/>
      <c r="C433" s="269"/>
      <c r="D433" s="248" t="s">
        <v>158</v>
      </c>
      <c r="E433" s="270" t="s">
        <v>21</v>
      </c>
      <c r="F433" s="271" t="s">
        <v>174</v>
      </c>
      <c r="G433" s="269"/>
      <c r="H433" s="272">
        <v>79.040000000000006</v>
      </c>
      <c r="I433" s="273"/>
      <c r="J433" s="269"/>
      <c r="K433" s="269"/>
      <c r="L433" s="274"/>
      <c r="M433" s="275"/>
      <c r="N433" s="276"/>
      <c r="O433" s="276"/>
      <c r="P433" s="276"/>
      <c r="Q433" s="276"/>
      <c r="R433" s="276"/>
      <c r="S433" s="276"/>
      <c r="T433" s="277"/>
      <c r="AT433" s="278" t="s">
        <v>158</v>
      </c>
      <c r="AU433" s="278" t="s">
        <v>80</v>
      </c>
      <c r="AV433" s="14" t="s">
        <v>156</v>
      </c>
      <c r="AW433" s="14" t="s">
        <v>34</v>
      </c>
      <c r="AX433" s="14" t="s">
        <v>78</v>
      </c>
      <c r="AY433" s="278" t="s">
        <v>148</v>
      </c>
    </row>
    <row r="434" s="1" customFormat="1" ht="16.5" customHeight="1">
      <c r="B434" s="47"/>
      <c r="C434" s="279" t="s">
        <v>754</v>
      </c>
      <c r="D434" s="279" t="s">
        <v>188</v>
      </c>
      <c r="E434" s="280" t="s">
        <v>755</v>
      </c>
      <c r="F434" s="281" t="s">
        <v>756</v>
      </c>
      <c r="G434" s="282" t="s">
        <v>154</v>
      </c>
      <c r="H434" s="283">
        <v>86.944000000000003</v>
      </c>
      <c r="I434" s="284"/>
      <c r="J434" s="285">
        <f>ROUND(I434*H434,2)</f>
        <v>0</v>
      </c>
      <c r="K434" s="281" t="s">
        <v>155</v>
      </c>
      <c r="L434" s="286"/>
      <c r="M434" s="287" t="s">
        <v>21</v>
      </c>
      <c r="N434" s="288" t="s">
        <v>41</v>
      </c>
      <c r="O434" s="48"/>
      <c r="P434" s="243">
        <f>O434*H434</f>
        <v>0</v>
      </c>
      <c r="Q434" s="243">
        <v>0.019199999999999998</v>
      </c>
      <c r="R434" s="243">
        <f>Q434*H434</f>
        <v>1.6693247999999998</v>
      </c>
      <c r="S434" s="243">
        <v>0</v>
      </c>
      <c r="T434" s="244">
        <f>S434*H434</f>
        <v>0</v>
      </c>
      <c r="AR434" s="25" t="s">
        <v>332</v>
      </c>
      <c r="AT434" s="25" t="s">
        <v>188</v>
      </c>
      <c r="AU434" s="25" t="s">
        <v>80</v>
      </c>
      <c r="AY434" s="25" t="s">
        <v>148</v>
      </c>
      <c r="BE434" s="245">
        <f>IF(N434="základní",J434,0)</f>
        <v>0</v>
      </c>
      <c r="BF434" s="245">
        <f>IF(N434="snížená",J434,0)</f>
        <v>0</v>
      </c>
      <c r="BG434" s="245">
        <f>IF(N434="zákl. přenesená",J434,0)</f>
        <v>0</v>
      </c>
      <c r="BH434" s="245">
        <f>IF(N434="sníž. přenesená",J434,0)</f>
        <v>0</v>
      </c>
      <c r="BI434" s="245">
        <f>IF(N434="nulová",J434,0)</f>
        <v>0</v>
      </c>
      <c r="BJ434" s="25" t="s">
        <v>78</v>
      </c>
      <c r="BK434" s="245">
        <f>ROUND(I434*H434,2)</f>
        <v>0</v>
      </c>
      <c r="BL434" s="25" t="s">
        <v>238</v>
      </c>
      <c r="BM434" s="25" t="s">
        <v>757</v>
      </c>
    </row>
    <row r="435" s="1" customFormat="1">
      <c r="B435" s="47"/>
      <c r="C435" s="75"/>
      <c r="D435" s="248" t="s">
        <v>459</v>
      </c>
      <c r="E435" s="75"/>
      <c r="F435" s="300" t="s">
        <v>758</v>
      </c>
      <c r="G435" s="75"/>
      <c r="H435" s="75"/>
      <c r="I435" s="204"/>
      <c r="J435" s="75"/>
      <c r="K435" s="75"/>
      <c r="L435" s="73"/>
      <c r="M435" s="301"/>
      <c r="N435" s="48"/>
      <c r="O435" s="48"/>
      <c r="P435" s="48"/>
      <c r="Q435" s="48"/>
      <c r="R435" s="48"/>
      <c r="S435" s="48"/>
      <c r="T435" s="96"/>
      <c r="AT435" s="25" t="s">
        <v>459</v>
      </c>
      <c r="AU435" s="25" t="s">
        <v>80</v>
      </c>
    </row>
    <row r="436" s="12" customFormat="1">
      <c r="B436" s="246"/>
      <c r="C436" s="247"/>
      <c r="D436" s="248" t="s">
        <v>158</v>
      </c>
      <c r="E436" s="249" t="s">
        <v>21</v>
      </c>
      <c r="F436" s="250" t="s">
        <v>759</v>
      </c>
      <c r="G436" s="247"/>
      <c r="H436" s="251">
        <v>86.944000000000003</v>
      </c>
      <c r="I436" s="252"/>
      <c r="J436" s="247"/>
      <c r="K436" s="247"/>
      <c r="L436" s="253"/>
      <c r="M436" s="254"/>
      <c r="N436" s="255"/>
      <c r="O436" s="255"/>
      <c r="P436" s="255"/>
      <c r="Q436" s="255"/>
      <c r="R436" s="255"/>
      <c r="S436" s="255"/>
      <c r="T436" s="256"/>
      <c r="AT436" s="257" t="s">
        <v>158</v>
      </c>
      <c r="AU436" s="257" t="s">
        <v>80</v>
      </c>
      <c r="AV436" s="12" t="s">
        <v>80</v>
      </c>
      <c r="AW436" s="12" t="s">
        <v>34</v>
      </c>
      <c r="AX436" s="12" t="s">
        <v>78</v>
      </c>
      <c r="AY436" s="257" t="s">
        <v>148</v>
      </c>
    </row>
    <row r="437" s="1" customFormat="1" ht="25.5" customHeight="1">
      <c r="B437" s="47"/>
      <c r="C437" s="234" t="s">
        <v>760</v>
      </c>
      <c r="D437" s="234" t="s">
        <v>151</v>
      </c>
      <c r="E437" s="235" t="s">
        <v>761</v>
      </c>
      <c r="F437" s="236" t="s">
        <v>762</v>
      </c>
      <c r="G437" s="237" t="s">
        <v>154</v>
      </c>
      <c r="H437" s="238">
        <v>23</v>
      </c>
      <c r="I437" s="239"/>
      <c r="J437" s="240">
        <f>ROUND(I437*H437,2)</f>
        <v>0</v>
      </c>
      <c r="K437" s="236" t="s">
        <v>155</v>
      </c>
      <c r="L437" s="73"/>
      <c r="M437" s="241" t="s">
        <v>21</v>
      </c>
      <c r="N437" s="242" t="s">
        <v>41</v>
      </c>
      <c r="O437" s="48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AR437" s="25" t="s">
        <v>238</v>
      </c>
      <c r="AT437" s="25" t="s">
        <v>151</v>
      </c>
      <c r="AU437" s="25" t="s">
        <v>80</v>
      </c>
      <c r="AY437" s="25" t="s">
        <v>148</v>
      </c>
      <c r="BE437" s="245">
        <f>IF(N437="základní",J437,0)</f>
        <v>0</v>
      </c>
      <c r="BF437" s="245">
        <f>IF(N437="snížená",J437,0)</f>
        <v>0</v>
      </c>
      <c r="BG437" s="245">
        <f>IF(N437="zákl. přenesená",J437,0)</f>
        <v>0</v>
      </c>
      <c r="BH437" s="245">
        <f>IF(N437="sníž. přenesená",J437,0)</f>
        <v>0</v>
      </c>
      <c r="BI437" s="245">
        <f>IF(N437="nulová",J437,0)</f>
        <v>0</v>
      </c>
      <c r="BJ437" s="25" t="s">
        <v>78</v>
      </c>
      <c r="BK437" s="245">
        <f>ROUND(I437*H437,2)</f>
        <v>0</v>
      </c>
      <c r="BL437" s="25" t="s">
        <v>238</v>
      </c>
      <c r="BM437" s="25" t="s">
        <v>763</v>
      </c>
    </row>
    <row r="438" s="12" customFormat="1">
      <c r="B438" s="246"/>
      <c r="C438" s="247"/>
      <c r="D438" s="248" t="s">
        <v>158</v>
      </c>
      <c r="E438" s="249" t="s">
        <v>21</v>
      </c>
      <c r="F438" s="250" t="s">
        <v>764</v>
      </c>
      <c r="G438" s="247"/>
      <c r="H438" s="251">
        <v>23</v>
      </c>
      <c r="I438" s="252"/>
      <c r="J438" s="247"/>
      <c r="K438" s="247"/>
      <c r="L438" s="253"/>
      <c r="M438" s="254"/>
      <c r="N438" s="255"/>
      <c r="O438" s="255"/>
      <c r="P438" s="255"/>
      <c r="Q438" s="255"/>
      <c r="R438" s="255"/>
      <c r="S438" s="255"/>
      <c r="T438" s="256"/>
      <c r="AT438" s="257" t="s">
        <v>158</v>
      </c>
      <c r="AU438" s="257" t="s">
        <v>80</v>
      </c>
      <c r="AV438" s="12" t="s">
        <v>80</v>
      </c>
      <c r="AW438" s="12" t="s">
        <v>34</v>
      </c>
      <c r="AX438" s="12" t="s">
        <v>78</v>
      </c>
      <c r="AY438" s="257" t="s">
        <v>148</v>
      </c>
    </row>
    <row r="439" s="1" customFormat="1" ht="25.5" customHeight="1">
      <c r="B439" s="47"/>
      <c r="C439" s="234" t="s">
        <v>765</v>
      </c>
      <c r="D439" s="234" t="s">
        <v>151</v>
      </c>
      <c r="E439" s="235" t="s">
        <v>766</v>
      </c>
      <c r="F439" s="236" t="s">
        <v>767</v>
      </c>
      <c r="G439" s="237" t="s">
        <v>154</v>
      </c>
      <c r="H439" s="238">
        <v>23</v>
      </c>
      <c r="I439" s="239"/>
      <c r="J439" s="240">
        <f>ROUND(I439*H439,2)</f>
        <v>0</v>
      </c>
      <c r="K439" s="236" t="s">
        <v>155</v>
      </c>
      <c r="L439" s="73"/>
      <c r="M439" s="241" t="s">
        <v>21</v>
      </c>
      <c r="N439" s="242" t="s">
        <v>41</v>
      </c>
      <c r="O439" s="48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AR439" s="25" t="s">
        <v>238</v>
      </c>
      <c r="AT439" s="25" t="s">
        <v>151</v>
      </c>
      <c r="AU439" s="25" t="s">
        <v>80</v>
      </c>
      <c r="AY439" s="25" t="s">
        <v>148</v>
      </c>
      <c r="BE439" s="245">
        <f>IF(N439="základní",J439,0)</f>
        <v>0</v>
      </c>
      <c r="BF439" s="245">
        <f>IF(N439="snížená",J439,0)</f>
        <v>0</v>
      </c>
      <c r="BG439" s="245">
        <f>IF(N439="zákl. přenesená",J439,0)</f>
        <v>0</v>
      </c>
      <c r="BH439" s="245">
        <f>IF(N439="sníž. přenesená",J439,0)</f>
        <v>0</v>
      </c>
      <c r="BI439" s="245">
        <f>IF(N439="nulová",J439,0)</f>
        <v>0</v>
      </c>
      <c r="BJ439" s="25" t="s">
        <v>78</v>
      </c>
      <c r="BK439" s="245">
        <f>ROUND(I439*H439,2)</f>
        <v>0</v>
      </c>
      <c r="BL439" s="25" t="s">
        <v>238</v>
      </c>
      <c r="BM439" s="25" t="s">
        <v>768</v>
      </c>
    </row>
    <row r="440" s="1" customFormat="1" ht="16.5" customHeight="1">
      <c r="B440" s="47"/>
      <c r="C440" s="234" t="s">
        <v>769</v>
      </c>
      <c r="D440" s="234" t="s">
        <v>151</v>
      </c>
      <c r="E440" s="235" t="s">
        <v>770</v>
      </c>
      <c r="F440" s="236" t="s">
        <v>771</v>
      </c>
      <c r="G440" s="237" t="s">
        <v>154</v>
      </c>
      <c r="H440" s="238">
        <v>158.08000000000001</v>
      </c>
      <c r="I440" s="239"/>
      <c r="J440" s="240">
        <f>ROUND(I440*H440,2)</f>
        <v>0</v>
      </c>
      <c r="K440" s="236" t="s">
        <v>155</v>
      </c>
      <c r="L440" s="73"/>
      <c r="M440" s="241" t="s">
        <v>21</v>
      </c>
      <c r="N440" s="242" t="s">
        <v>41</v>
      </c>
      <c r="O440" s="48"/>
      <c r="P440" s="243">
        <f>O440*H440</f>
        <v>0</v>
      </c>
      <c r="Q440" s="243">
        <v>0.00029999999999999997</v>
      </c>
      <c r="R440" s="243">
        <f>Q440*H440</f>
        <v>0.047424000000000001</v>
      </c>
      <c r="S440" s="243">
        <v>0</v>
      </c>
      <c r="T440" s="244">
        <f>S440*H440</f>
        <v>0</v>
      </c>
      <c r="AR440" s="25" t="s">
        <v>238</v>
      </c>
      <c r="AT440" s="25" t="s">
        <v>151</v>
      </c>
      <c r="AU440" s="25" t="s">
        <v>80</v>
      </c>
      <c r="AY440" s="25" t="s">
        <v>148</v>
      </c>
      <c r="BE440" s="245">
        <f>IF(N440="základní",J440,0)</f>
        <v>0</v>
      </c>
      <c r="BF440" s="245">
        <f>IF(N440="snížená",J440,0)</f>
        <v>0</v>
      </c>
      <c r="BG440" s="245">
        <f>IF(N440="zákl. přenesená",J440,0)</f>
        <v>0</v>
      </c>
      <c r="BH440" s="245">
        <f>IF(N440="sníž. přenesená",J440,0)</f>
        <v>0</v>
      </c>
      <c r="BI440" s="245">
        <f>IF(N440="nulová",J440,0)</f>
        <v>0</v>
      </c>
      <c r="BJ440" s="25" t="s">
        <v>78</v>
      </c>
      <c r="BK440" s="245">
        <f>ROUND(I440*H440,2)</f>
        <v>0</v>
      </c>
      <c r="BL440" s="25" t="s">
        <v>238</v>
      </c>
      <c r="BM440" s="25" t="s">
        <v>772</v>
      </c>
    </row>
    <row r="441" s="13" customFormat="1">
      <c r="B441" s="258"/>
      <c r="C441" s="259"/>
      <c r="D441" s="248" t="s">
        <v>158</v>
      </c>
      <c r="E441" s="260" t="s">
        <v>21</v>
      </c>
      <c r="F441" s="261" t="s">
        <v>773</v>
      </c>
      <c r="G441" s="259"/>
      <c r="H441" s="260" t="s">
        <v>21</v>
      </c>
      <c r="I441" s="262"/>
      <c r="J441" s="259"/>
      <c r="K441" s="259"/>
      <c r="L441" s="263"/>
      <c r="M441" s="264"/>
      <c r="N441" s="265"/>
      <c r="O441" s="265"/>
      <c r="P441" s="265"/>
      <c r="Q441" s="265"/>
      <c r="R441" s="265"/>
      <c r="S441" s="265"/>
      <c r="T441" s="266"/>
      <c r="AT441" s="267" t="s">
        <v>158</v>
      </c>
      <c r="AU441" s="267" t="s">
        <v>80</v>
      </c>
      <c r="AV441" s="13" t="s">
        <v>78</v>
      </c>
      <c r="AW441" s="13" t="s">
        <v>34</v>
      </c>
      <c r="AX441" s="13" t="s">
        <v>70</v>
      </c>
      <c r="AY441" s="267" t="s">
        <v>148</v>
      </c>
    </row>
    <row r="442" s="12" customFormat="1">
      <c r="B442" s="246"/>
      <c r="C442" s="247"/>
      <c r="D442" s="248" t="s">
        <v>158</v>
      </c>
      <c r="E442" s="249" t="s">
        <v>21</v>
      </c>
      <c r="F442" s="250" t="s">
        <v>774</v>
      </c>
      <c r="G442" s="247"/>
      <c r="H442" s="251">
        <v>158.08000000000001</v>
      </c>
      <c r="I442" s="252"/>
      <c r="J442" s="247"/>
      <c r="K442" s="247"/>
      <c r="L442" s="253"/>
      <c r="M442" s="254"/>
      <c r="N442" s="255"/>
      <c r="O442" s="255"/>
      <c r="P442" s="255"/>
      <c r="Q442" s="255"/>
      <c r="R442" s="255"/>
      <c r="S442" s="255"/>
      <c r="T442" s="256"/>
      <c r="AT442" s="257" t="s">
        <v>158</v>
      </c>
      <c r="AU442" s="257" t="s">
        <v>80</v>
      </c>
      <c r="AV442" s="12" t="s">
        <v>80</v>
      </c>
      <c r="AW442" s="12" t="s">
        <v>34</v>
      </c>
      <c r="AX442" s="12" t="s">
        <v>78</v>
      </c>
      <c r="AY442" s="257" t="s">
        <v>148</v>
      </c>
    </row>
    <row r="443" s="1" customFormat="1" ht="16.5" customHeight="1">
      <c r="B443" s="47"/>
      <c r="C443" s="234" t="s">
        <v>775</v>
      </c>
      <c r="D443" s="234" t="s">
        <v>151</v>
      </c>
      <c r="E443" s="235" t="s">
        <v>776</v>
      </c>
      <c r="F443" s="236" t="s">
        <v>777</v>
      </c>
      <c r="G443" s="237" t="s">
        <v>154</v>
      </c>
      <c r="H443" s="238">
        <v>79.040000000000006</v>
      </c>
      <c r="I443" s="239"/>
      <c r="J443" s="240">
        <f>ROUND(I443*H443,2)</f>
        <v>0</v>
      </c>
      <c r="K443" s="236" t="s">
        <v>155</v>
      </c>
      <c r="L443" s="73"/>
      <c r="M443" s="241" t="s">
        <v>21</v>
      </c>
      <c r="N443" s="242" t="s">
        <v>41</v>
      </c>
      <c r="O443" s="48"/>
      <c r="P443" s="243">
        <f>O443*H443</f>
        <v>0</v>
      </c>
      <c r="Q443" s="243">
        <v>0</v>
      </c>
      <c r="R443" s="243">
        <f>Q443*H443</f>
        <v>0</v>
      </c>
      <c r="S443" s="243">
        <v>0</v>
      </c>
      <c r="T443" s="244">
        <f>S443*H443</f>
        <v>0</v>
      </c>
      <c r="AR443" s="25" t="s">
        <v>238</v>
      </c>
      <c r="AT443" s="25" t="s">
        <v>151</v>
      </c>
      <c r="AU443" s="25" t="s">
        <v>80</v>
      </c>
      <c r="AY443" s="25" t="s">
        <v>148</v>
      </c>
      <c r="BE443" s="245">
        <f>IF(N443="základní",J443,0)</f>
        <v>0</v>
      </c>
      <c r="BF443" s="245">
        <f>IF(N443="snížená",J443,0)</f>
        <v>0</v>
      </c>
      <c r="BG443" s="245">
        <f>IF(N443="zákl. přenesená",J443,0)</f>
        <v>0</v>
      </c>
      <c r="BH443" s="245">
        <f>IF(N443="sníž. přenesená",J443,0)</f>
        <v>0</v>
      </c>
      <c r="BI443" s="245">
        <f>IF(N443="nulová",J443,0)</f>
        <v>0</v>
      </c>
      <c r="BJ443" s="25" t="s">
        <v>78</v>
      </c>
      <c r="BK443" s="245">
        <f>ROUND(I443*H443,2)</f>
        <v>0</v>
      </c>
      <c r="BL443" s="25" t="s">
        <v>238</v>
      </c>
      <c r="BM443" s="25" t="s">
        <v>778</v>
      </c>
    </row>
    <row r="444" s="1" customFormat="1" ht="25.5" customHeight="1">
      <c r="B444" s="47"/>
      <c r="C444" s="234" t="s">
        <v>779</v>
      </c>
      <c r="D444" s="234" t="s">
        <v>151</v>
      </c>
      <c r="E444" s="235" t="s">
        <v>780</v>
      </c>
      <c r="F444" s="236" t="s">
        <v>781</v>
      </c>
      <c r="G444" s="237" t="s">
        <v>154</v>
      </c>
      <c r="H444" s="238">
        <v>79.040000000000006</v>
      </c>
      <c r="I444" s="239"/>
      <c r="J444" s="240">
        <f>ROUND(I444*H444,2)</f>
        <v>0</v>
      </c>
      <c r="K444" s="236" t="s">
        <v>155</v>
      </c>
      <c r="L444" s="73"/>
      <c r="M444" s="241" t="s">
        <v>21</v>
      </c>
      <c r="N444" s="242" t="s">
        <v>41</v>
      </c>
      <c r="O444" s="48"/>
      <c r="P444" s="243">
        <f>O444*H444</f>
        <v>0</v>
      </c>
      <c r="Q444" s="243">
        <v>0.0077000000000000002</v>
      </c>
      <c r="R444" s="243">
        <f>Q444*H444</f>
        <v>0.60860800000000004</v>
      </c>
      <c r="S444" s="243">
        <v>0</v>
      </c>
      <c r="T444" s="244">
        <f>S444*H444</f>
        <v>0</v>
      </c>
      <c r="AR444" s="25" t="s">
        <v>238</v>
      </c>
      <c r="AT444" s="25" t="s">
        <v>151</v>
      </c>
      <c r="AU444" s="25" t="s">
        <v>80</v>
      </c>
      <c r="AY444" s="25" t="s">
        <v>148</v>
      </c>
      <c r="BE444" s="245">
        <f>IF(N444="základní",J444,0)</f>
        <v>0</v>
      </c>
      <c r="BF444" s="245">
        <f>IF(N444="snížená",J444,0)</f>
        <v>0</v>
      </c>
      <c r="BG444" s="245">
        <f>IF(N444="zákl. přenesená",J444,0)</f>
        <v>0</v>
      </c>
      <c r="BH444" s="245">
        <f>IF(N444="sníž. přenesená",J444,0)</f>
        <v>0</v>
      </c>
      <c r="BI444" s="245">
        <f>IF(N444="nulová",J444,0)</f>
        <v>0</v>
      </c>
      <c r="BJ444" s="25" t="s">
        <v>78</v>
      </c>
      <c r="BK444" s="245">
        <f>ROUND(I444*H444,2)</f>
        <v>0</v>
      </c>
      <c r="BL444" s="25" t="s">
        <v>238</v>
      </c>
      <c r="BM444" s="25" t="s">
        <v>782</v>
      </c>
    </row>
    <row r="445" s="1" customFormat="1" ht="25.5" customHeight="1">
      <c r="B445" s="47"/>
      <c r="C445" s="234" t="s">
        <v>783</v>
      </c>
      <c r="D445" s="234" t="s">
        <v>151</v>
      </c>
      <c r="E445" s="235" t="s">
        <v>784</v>
      </c>
      <c r="F445" s="236" t="s">
        <v>785</v>
      </c>
      <c r="G445" s="237" t="s">
        <v>154</v>
      </c>
      <c r="H445" s="238">
        <v>1264.6400000000001</v>
      </c>
      <c r="I445" s="239"/>
      <c r="J445" s="240">
        <f>ROUND(I445*H445,2)</f>
        <v>0</v>
      </c>
      <c r="K445" s="236" t="s">
        <v>155</v>
      </c>
      <c r="L445" s="73"/>
      <c r="M445" s="241" t="s">
        <v>21</v>
      </c>
      <c r="N445" s="242" t="s">
        <v>41</v>
      </c>
      <c r="O445" s="48"/>
      <c r="P445" s="243">
        <f>O445*H445</f>
        <v>0</v>
      </c>
      <c r="Q445" s="243">
        <v>0.0019300000000000001</v>
      </c>
      <c r="R445" s="243">
        <f>Q445*H445</f>
        <v>2.4407552000000003</v>
      </c>
      <c r="S445" s="243">
        <v>0</v>
      </c>
      <c r="T445" s="244">
        <f>S445*H445</f>
        <v>0</v>
      </c>
      <c r="AR445" s="25" t="s">
        <v>238</v>
      </c>
      <c r="AT445" s="25" t="s">
        <v>151</v>
      </c>
      <c r="AU445" s="25" t="s">
        <v>80</v>
      </c>
      <c r="AY445" s="25" t="s">
        <v>148</v>
      </c>
      <c r="BE445" s="245">
        <f>IF(N445="základní",J445,0)</f>
        <v>0</v>
      </c>
      <c r="BF445" s="245">
        <f>IF(N445="snížená",J445,0)</f>
        <v>0</v>
      </c>
      <c r="BG445" s="245">
        <f>IF(N445="zákl. přenesená",J445,0)</f>
        <v>0</v>
      </c>
      <c r="BH445" s="245">
        <f>IF(N445="sníž. přenesená",J445,0)</f>
        <v>0</v>
      </c>
      <c r="BI445" s="245">
        <f>IF(N445="nulová",J445,0)</f>
        <v>0</v>
      </c>
      <c r="BJ445" s="25" t="s">
        <v>78</v>
      </c>
      <c r="BK445" s="245">
        <f>ROUND(I445*H445,2)</f>
        <v>0</v>
      </c>
      <c r="BL445" s="25" t="s">
        <v>238</v>
      </c>
      <c r="BM445" s="25" t="s">
        <v>786</v>
      </c>
    </row>
    <row r="446" s="13" customFormat="1">
      <c r="B446" s="258"/>
      <c r="C446" s="259"/>
      <c r="D446" s="248" t="s">
        <v>158</v>
      </c>
      <c r="E446" s="260" t="s">
        <v>21</v>
      </c>
      <c r="F446" s="261" t="s">
        <v>787</v>
      </c>
      <c r="G446" s="259"/>
      <c r="H446" s="260" t="s">
        <v>21</v>
      </c>
      <c r="I446" s="262"/>
      <c r="J446" s="259"/>
      <c r="K446" s="259"/>
      <c r="L446" s="263"/>
      <c r="M446" s="264"/>
      <c r="N446" s="265"/>
      <c r="O446" s="265"/>
      <c r="P446" s="265"/>
      <c r="Q446" s="265"/>
      <c r="R446" s="265"/>
      <c r="S446" s="265"/>
      <c r="T446" s="266"/>
      <c r="AT446" s="267" t="s">
        <v>158</v>
      </c>
      <c r="AU446" s="267" t="s">
        <v>80</v>
      </c>
      <c r="AV446" s="13" t="s">
        <v>78</v>
      </c>
      <c r="AW446" s="13" t="s">
        <v>34</v>
      </c>
      <c r="AX446" s="13" t="s">
        <v>70</v>
      </c>
      <c r="AY446" s="267" t="s">
        <v>148</v>
      </c>
    </row>
    <row r="447" s="12" customFormat="1">
      <c r="B447" s="246"/>
      <c r="C447" s="247"/>
      <c r="D447" s="248" t="s">
        <v>158</v>
      </c>
      <c r="E447" s="249" t="s">
        <v>21</v>
      </c>
      <c r="F447" s="250" t="s">
        <v>788</v>
      </c>
      <c r="G447" s="247"/>
      <c r="H447" s="251">
        <v>1264.6400000000001</v>
      </c>
      <c r="I447" s="252"/>
      <c r="J447" s="247"/>
      <c r="K447" s="247"/>
      <c r="L447" s="253"/>
      <c r="M447" s="254"/>
      <c r="N447" s="255"/>
      <c r="O447" s="255"/>
      <c r="P447" s="255"/>
      <c r="Q447" s="255"/>
      <c r="R447" s="255"/>
      <c r="S447" s="255"/>
      <c r="T447" s="256"/>
      <c r="AT447" s="257" t="s">
        <v>158</v>
      </c>
      <c r="AU447" s="257" t="s">
        <v>80</v>
      </c>
      <c r="AV447" s="12" t="s">
        <v>80</v>
      </c>
      <c r="AW447" s="12" t="s">
        <v>34</v>
      </c>
      <c r="AX447" s="12" t="s">
        <v>78</v>
      </c>
      <c r="AY447" s="257" t="s">
        <v>148</v>
      </c>
    </row>
    <row r="448" s="1" customFormat="1" ht="38.25" customHeight="1">
      <c r="B448" s="47"/>
      <c r="C448" s="234" t="s">
        <v>789</v>
      </c>
      <c r="D448" s="234" t="s">
        <v>151</v>
      </c>
      <c r="E448" s="235" t="s">
        <v>790</v>
      </c>
      <c r="F448" s="236" t="s">
        <v>791</v>
      </c>
      <c r="G448" s="237" t="s">
        <v>413</v>
      </c>
      <c r="H448" s="238">
        <v>5.0789999999999997</v>
      </c>
      <c r="I448" s="239"/>
      <c r="J448" s="240">
        <f>ROUND(I448*H448,2)</f>
        <v>0</v>
      </c>
      <c r="K448" s="236" t="s">
        <v>155</v>
      </c>
      <c r="L448" s="73"/>
      <c r="M448" s="241" t="s">
        <v>21</v>
      </c>
      <c r="N448" s="242" t="s">
        <v>41</v>
      </c>
      <c r="O448" s="48"/>
      <c r="P448" s="243">
        <f>O448*H448</f>
        <v>0</v>
      </c>
      <c r="Q448" s="243">
        <v>0</v>
      </c>
      <c r="R448" s="243">
        <f>Q448*H448</f>
        <v>0</v>
      </c>
      <c r="S448" s="243">
        <v>0</v>
      </c>
      <c r="T448" s="244">
        <f>S448*H448</f>
        <v>0</v>
      </c>
      <c r="AR448" s="25" t="s">
        <v>238</v>
      </c>
      <c r="AT448" s="25" t="s">
        <v>151</v>
      </c>
      <c r="AU448" s="25" t="s">
        <v>80</v>
      </c>
      <c r="AY448" s="25" t="s">
        <v>148</v>
      </c>
      <c r="BE448" s="245">
        <f>IF(N448="základní",J448,0)</f>
        <v>0</v>
      </c>
      <c r="BF448" s="245">
        <f>IF(N448="snížená",J448,0)</f>
        <v>0</v>
      </c>
      <c r="BG448" s="245">
        <f>IF(N448="zákl. přenesená",J448,0)</f>
        <v>0</v>
      </c>
      <c r="BH448" s="245">
        <f>IF(N448="sníž. přenesená",J448,0)</f>
        <v>0</v>
      </c>
      <c r="BI448" s="245">
        <f>IF(N448="nulová",J448,0)</f>
        <v>0</v>
      </c>
      <c r="BJ448" s="25" t="s">
        <v>78</v>
      </c>
      <c r="BK448" s="245">
        <f>ROUND(I448*H448,2)</f>
        <v>0</v>
      </c>
      <c r="BL448" s="25" t="s">
        <v>238</v>
      </c>
      <c r="BM448" s="25" t="s">
        <v>792</v>
      </c>
    </row>
    <row r="449" s="1" customFormat="1" ht="38.25" customHeight="1">
      <c r="B449" s="47"/>
      <c r="C449" s="234" t="s">
        <v>793</v>
      </c>
      <c r="D449" s="234" t="s">
        <v>151</v>
      </c>
      <c r="E449" s="235" t="s">
        <v>794</v>
      </c>
      <c r="F449" s="236" t="s">
        <v>795</v>
      </c>
      <c r="G449" s="237" t="s">
        <v>413</v>
      </c>
      <c r="H449" s="238">
        <v>5.0789999999999997</v>
      </c>
      <c r="I449" s="239"/>
      <c r="J449" s="240">
        <f>ROUND(I449*H449,2)</f>
        <v>0</v>
      </c>
      <c r="K449" s="236" t="s">
        <v>155</v>
      </c>
      <c r="L449" s="73"/>
      <c r="M449" s="241" t="s">
        <v>21</v>
      </c>
      <c r="N449" s="242" t="s">
        <v>41</v>
      </c>
      <c r="O449" s="48"/>
      <c r="P449" s="243">
        <f>O449*H449</f>
        <v>0</v>
      </c>
      <c r="Q449" s="243">
        <v>0</v>
      </c>
      <c r="R449" s="243">
        <f>Q449*H449</f>
        <v>0</v>
      </c>
      <c r="S449" s="243">
        <v>0</v>
      </c>
      <c r="T449" s="244">
        <f>S449*H449</f>
        <v>0</v>
      </c>
      <c r="AR449" s="25" t="s">
        <v>238</v>
      </c>
      <c r="AT449" s="25" t="s">
        <v>151</v>
      </c>
      <c r="AU449" s="25" t="s">
        <v>80</v>
      </c>
      <c r="AY449" s="25" t="s">
        <v>148</v>
      </c>
      <c r="BE449" s="245">
        <f>IF(N449="základní",J449,0)</f>
        <v>0</v>
      </c>
      <c r="BF449" s="245">
        <f>IF(N449="snížená",J449,0)</f>
        <v>0</v>
      </c>
      <c r="BG449" s="245">
        <f>IF(N449="zákl. přenesená",J449,0)</f>
        <v>0</v>
      </c>
      <c r="BH449" s="245">
        <f>IF(N449="sníž. přenesená",J449,0)</f>
        <v>0</v>
      </c>
      <c r="BI449" s="245">
        <f>IF(N449="nulová",J449,0)</f>
        <v>0</v>
      </c>
      <c r="BJ449" s="25" t="s">
        <v>78</v>
      </c>
      <c r="BK449" s="245">
        <f>ROUND(I449*H449,2)</f>
        <v>0</v>
      </c>
      <c r="BL449" s="25" t="s">
        <v>238</v>
      </c>
      <c r="BM449" s="25" t="s">
        <v>796</v>
      </c>
    </row>
    <row r="450" s="11" customFormat="1" ht="29.88" customHeight="1">
      <c r="B450" s="218"/>
      <c r="C450" s="219"/>
      <c r="D450" s="220" t="s">
        <v>69</v>
      </c>
      <c r="E450" s="232" t="s">
        <v>797</v>
      </c>
      <c r="F450" s="232" t="s">
        <v>798</v>
      </c>
      <c r="G450" s="219"/>
      <c r="H450" s="219"/>
      <c r="I450" s="222"/>
      <c r="J450" s="233">
        <f>BK450</f>
        <v>0</v>
      </c>
      <c r="K450" s="219"/>
      <c r="L450" s="224"/>
      <c r="M450" s="225"/>
      <c r="N450" s="226"/>
      <c r="O450" s="226"/>
      <c r="P450" s="227">
        <f>SUM(P451:P474)</f>
        <v>0</v>
      </c>
      <c r="Q450" s="226"/>
      <c r="R450" s="227">
        <f>SUM(R451:R474)</f>
        <v>2.7381135400000001</v>
      </c>
      <c r="S450" s="226"/>
      <c r="T450" s="228">
        <f>SUM(T451:T474)</f>
        <v>0.22323000000000001</v>
      </c>
      <c r="AR450" s="229" t="s">
        <v>80</v>
      </c>
      <c r="AT450" s="230" t="s">
        <v>69</v>
      </c>
      <c r="AU450" s="230" t="s">
        <v>78</v>
      </c>
      <c r="AY450" s="229" t="s">
        <v>148</v>
      </c>
      <c r="BK450" s="231">
        <f>SUM(BK451:BK474)</f>
        <v>0</v>
      </c>
    </row>
    <row r="451" s="1" customFormat="1" ht="25.5" customHeight="1">
      <c r="B451" s="47"/>
      <c r="C451" s="234" t="s">
        <v>799</v>
      </c>
      <c r="D451" s="234" t="s">
        <v>151</v>
      </c>
      <c r="E451" s="235" t="s">
        <v>800</v>
      </c>
      <c r="F451" s="236" t="s">
        <v>801</v>
      </c>
      <c r="G451" s="237" t="s">
        <v>154</v>
      </c>
      <c r="H451" s="238">
        <v>83.700000000000003</v>
      </c>
      <c r="I451" s="239"/>
      <c r="J451" s="240">
        <f>ROUND(I451*H451,2)</f>
        <v>0</v>
      </c>
      <c r="K451" s="236" t="s">
        <v>155</v>
      </c>
      <c r="L451" s="73"/>
      <c r="M451" s="241" t="s">
        <v>21</v>
      </c>
      <c r="N451" s="242" t="s">
        <v>41</v>
      </c>
      <c r="O451" s="48"/>
      <c r="P451" s="243">
        <f>O451*H451</f>
        <v>0</v>
      </c>
      <c r="Q451" s="243">
        <v>0</v>
      </c>
      <c r="R451" s="243">
        <f>Q451*H451</f>
        <v>0</v>
      </c>
      <c r="S451" s="243">
        <v>0</v>
      </c>
      <c r="T451" s="244">
        <f>S451*H451</f>
        <v>0</v>
      </c>
      <c r="AR451" s="25" t="s">
        <v>238</v>
      </c>
      <c r="AT451" s="25" t="s">
        <v>151</v>
      </c>
      <c r="AU451" s="25" t="s">
        <v>80</v>
      </c>
      <c r="AY451" s="25" t="s">
        <v>148</v>
      </c>
      <c r="BE451" s="245">
        <f>IF(N451="základní",J451,0)</f>
        <v>0</v>
      </c>
      <c r="BF451" s="245">
        <f>IF(N451="snížená",J451,0)</f>
        <v>0</v>
      </c>
      <c r="BG451" s="245">
        <f>IF(N451="zákl. přenesená",J451,0)</f>
        <v>0</v>
      </c>
      <c r="BH451" s="245">
        <f>IF(N451="sníž. přenesená",J451,0)</f>
        <v>0</v>
      </c>
      <c r="BI451" s="245">
        <f>IF(N451="nulová",J451,0)</f>
        <v>0</v>
      </c>
      <c r="BJ451" s="25" t="s">
        <v>78</v>
      </c>
      <c r="BK451" s="245">
        <f>ROUND(I451*H451,2)</f>
        <v>0</v>
      </c>
      <c r="BL451" s="25" t="s">
        <v>238</v>
      </c>
      <c r="BM451" s="25" t="s">
        <v>802</v>
      </c>
    </row>
    <row r="452" s="1" customFormat="1" ht="16.5" customHeight="1">
      <c r="B452" s="47"/>
      <c r="C452" s="234" t="s">
        <v>803</v>
      </c>
      <c r="D452" s="234" t="s">
        <v>151</v>
      </c>
      <c r="E452" s="235" t="s">
        <v>804</v>
      </c>
      <c r="F452" s="236" t="s">
        <v>805</v>
      </c>
      <c r="G452" s="237" t="s">
        <v>154</v>
      </c>
      <c r="H452" s="238">
        <v>83.700000000000003</v>
      </c>
      <c r="I452" s="239"/>
      <c r="J452" s="240">
        <f>ROUND(I452*H452,2)</f>
        <v>0</v>
      </c>
      <c r="K452" s="236" t="s">
        <v>155</v>
      </c>
      <c r="L452" s="73"/>
      <c r="M452" s="241" t="s">
        <v>21</v>
      </c>
      <c r="N452" s="242" t="s">
        <v>41</v>
      </c>
      <c r="O452" s="48"/>
      <c r="P452" s="243">
        <f>O452*H452</f>
        <v>0</v>
      </c>
      <c r="Q452" s="243">
        <v>0</v>
      </c>
      <c r="R452" s="243">
        <f>Q452*H452</f>
        <v>0</v>
      </c>
      <c r="S452" s="243">
        <v>0</v>
      </c>
      <c r="T452" s="244">
        <f>S452*H452</f>
        <v>0</v>
      </c>
      <c r="AR452" s="25" t="s">
        <v>238</v>
      </c>
      <c r="AT452" s="25" t="s">
        <v>151</v>
      </c>
      <c r="AU452" s="25" t="s">
        <v>80</v>
      </c>
      <c r="AY452" s="25" t="s">
        <v>148</v>
      </c>
      <c r="BE452" s="245">
        <f>IF(N452="základní",J452,0)</f>
        <v>0</v>
      </c>
      <c r="BF452" s="245">
        <f>IF(N452="snížená",J452,0)</f>
        <v>0</v>
      </c>
      <c r="BG452" s="245">
        <f>IF(N452="zákl. přenesená",J452,0)</f>
        <v>0</v>
      </c>
      <c r="BH452" s="245">
        <f>IF(N452="sníž. přenesená",J452,0)</f>
        <v>0</v>
      </c>
      <c r="BI452" s="245">
        <f>IF(N452="nulová",J452,0)</f>
        <v>0</v>
      </c>
      <c r="BJ452" s="25" t="s">
        <v>78</v>
      </c>
      <c r="BK452" s="245">
        <f>ROUND(I452*H452,2)</f>
        <v>0</v>
      </c>
      <c r="BL452" s="25" t="s">
        <v>238</v>
      </c>
      <c r="BM452" s="25" t="s">
        <v>806</v>
      </c>
    </row>
    <row r="453" s="1" customFormat="1" ht="25.5" customHeight="1">
      <c r="B453" s="47"/>
      <c r="C453" s="234" t="s">
        <v>807</v>
      </c>
      <c r="D453" s="234" t="s">
        <v>151</v>
      </c>
      <c r="E453" s="235" t="s">
        <v>808</v>
      </c>
      <c r="F453" s="236" t="s">
        <v>809</v>
      </c>
      <c r="G453" s="237" t="s">
        <v>154</v>
      </c>
      <c r="H453" s="238">
        <v>83.700000000000003</v>
      </c>
      <c r="I453" s="239"/>
      <c r="J453" s="240">
        <f>ROUND(I453*H453,2)</f>
        <v>0</v>
      </c>
      <c r="K453" s="236" t="s">
        <v>155</v>
      </c>
      <c r="L453" s="73"/>
      <c r="M453" s="241" t="s">
        <v>21</v>
      </c>
      <c r="N453" s="242" t="s">
        <v>41</v>
      </c>
      <c r="O453" s="48"/>
      <c r="P453" s="243">
        <f>O453*H453</f>
        <v>0</v>
      </c>
      <c r="Q453" s="243">
        <v>3.0000000000000001E-05</v>
      </c>
      <c r="R453" s="243">
        <f>Q453*H453</f>
        <v>0.0025110000000000002</v>
      </c>
      <c r="S453" s="243">
        <v>0</v>
      </c>
      <c r="T453" s="244">
        <f>S453*H453</f>
        <v>0</v>
      </c>
      <c r="AR453" s="25" t="s">
        <v>238</v>
      </c>
      <c r="AT453" s="25" t="s">
        <v>151</v>
      </c>
      <c r="AU453" s="25" t="s">
        <v>80</v>
      </c>
      <c r="AY453" s="25" t="s">
        <v>148</v>
      </c>
      <c r="BE453" s="245">
        <f>IF(N453="základní",J453,0)</f>
        <v>0</v>
      </c>
      <c r="BF453" s="245">
        <f>IF(N453="snížená",J453,0)</f>
        <v>0</v>
      </c>
      <c r="BG453" s="245">
        <f>IF(N453="zákl. přenesená",J453,0)</f>
        <v>0</v>
      </c>
      <c r="BH453" s="245">
        <f>IF(N453="sníž. přenesená",J453,0)</f>
        <v>0</v>
      </c>
      <c r="BI453" s="245">
        <f>IF(N453="nulová",J453,0)</f>
        <v>0</v>
      </c>
      <c r="BJ453" s="25" t="s">
        <v>78</v>
      </c>
      <c r="BK453" s="245">
        <f>ROUND(I453*H453,2)</f>
        <v>0</v>
      </c>
      <c r="BL453" s="25" t="s">
        <v>238</v>
      </c>
      <c r="BM453" s="25" t="s">
        <v>810</v>
      </c>
    </row>
    <row r="454" s="1" customFormat="1" ht="16.5" customHeight="1">
      <c r="B454" s="47"/>
      <c r="C454" s="234" t="s">
        <v>811</v>
      </c>
      <c r="D454" s="234" t="s">
        <v>151</v>
      </c>
      <c r="E454" s="235" t="s">
        <v>812</v>
      </c>
      <c r="F454" s="236" t="s">
        <v>813</v>
      </c>
      <c r="G454" s="237" t="s">
        <v>154</v>
      </c>
      <c r="H454" s="238">
        <v>83.700000000000003</v>
      </c>
      <c r="I454" s="239"/>
      <c r="J454" s="240">
        <f>ROUND(I454*H454,2)</f>
        <v>0</v>
      </c>
      <c r="K454" s="236" t="s">
        <v>155</v>
      </c>
      <c r="L454" s="73"/>
      <c r="M454" s="241" t="s">
        <v>21</v>
      </c>
      <c r="N454" s="242" t="s">
        <v>41</v>
      </c>
      <c r="O454" s="48"/>
      <c r="P454" s="243">
        <f>O454*H454</f>
        <v>0</v>
      </c>
      <c r="Q454" s="243">
        <v>0.00020000000000000001</v>
      </c>
      <c r="R454" s="243">
        <f>Q454*H454</f>
        <v>0.016740000000000001</v>
      </c>
      <c r="S454" s="243">
        <v>0</v>
      </c>
      <c r="T454" s="244">
        <f>S454*H454</f>
        <v>0</v>
      </c>
      <c r="AR454" s="25" t="s">
        <v>238</v>
      </c>
      <c r="AT454" s="25" t="s">
        <v>151</v>
      </c>
      <c r="AU454" s="25" t="s">
        <v>80</v>
      </c>
      <c r="AY454" s="25" t="s">
        <v>148</v>
      </c>
      <c r="BE454" s="245">
        <f>IF(N454="základní",J454,0)</f>
        <v>0</v>
      </c>
      <c r="BF454" s="245">
        <f>IF(N454="snížená",J454,0)</f>
        <v>0</v>
      </c>
      <c r="BG454" s="245">
        <f>IF(N454="zákl. přenesená",J454,0)</f>
        <v>0</v>
      </c>
      <c r="BH454" s="245">
        <f>IF(N454="sníž. přenesená",J454,0)</f>
        <v>0</v>
      </c>
      <c r="BI454" s="245">
        <f>IF(N454="nulová",J454,0)</f>
        <v>0</v>
      </c>
      <c r="BJ454" s="25" t="s">
        <v>78</v>
      </c>
      <c r="BK454" s="245">
        <f>ROUND(I454*H454,2)</f>
        <v>0</v>
      </c>
      <c r="BL454" s="25" t="s">
        <v>238</v>
      </c>
      <c r="BM454" s="25" t="s">
        <v>814</v>
      </c>
    </row>
    <row r="455" s="1" customFormat="1" ht="25.5" customHeight="1">
      <c r="B455" s="47"/>
      <c r="C455" s="234" t="s">
        <v>815</v>
      </c>
      <c r="D455" s="234" t="s">
        <v>151</v>
      </c>
      <c r="E455" s="235" t="s">
        <v>816</v>
      </c>
      <c r="F455" s="236" t="s">
        <v>817</v>
      </c>
      <c r="G455" s="237" t="s">
        <v>154</v>
      </c>
      <c r="H455" s="238">
        <v>167.40000000000001</v>
      </c>
      <c r="I455" s="239"/>
      <c r="J455" s="240">
        <f>ROUND(I455*H455,2)</f>
        <v>0</v>
      </c>
      <c r="K455" s="236" t="s">
        <v>155</v>
      </c>
      <c r="L455" s="73"/>
      <c r="M455" s="241" t="s">
        <v>21</v>
      </c>
      <c r="N455" s="242" t="s">
        <v>41</v>
      </c>
      <c r="O455" s="48"/>
      <c r="P455" s="243">
        <f>O455*H455</f>
        <v>0</v>
      </c>
      <c r="Q455" s="243">
        <v>0.014999999999999999</v>
      </c>
      <c r="R455" s="243">
        <f>Q455*H455</f>
        <v>2.5110000000000001</v>
      </c>
      <c r="S455" s="243">
        <v>0</v>
      </c>
      <c r="T455" s="244">
        <f>S455*H455</f>
        <v>0</v>
      </c>
      <c r="AR455" s="25" t="s">
        <v>238</v>
      </c>
      <c r="AT455" s="25" t="s">
        <v>151</v>
      </c>
      <c r="AU455" s="25" t="s">
        <v>80</v>
      </c>
      <c r="AY455" s="25" t="s">
        <v>148</v>
      </c>
      <c r="BE455" s="245">
        <f>IF(N455="základní",J455,0)</f>
        <v>0</v>
      </c>
      <c r="BF455" s="245">
        <f>IF(N455="snížená",J455,0)</f>
        <v>0</v>
      </c>
      <c r="BG455" s="245">
        <f>IF(N455="zákl. přenesená",J455,0)</f>
        <v>0</v>
      </c>
      <c r="BH455" s="245">
        <f>IF(N455="sníž. přenesená",J455,0)</f>
        <v>0</v>
      </c>
      <c r="BI455" s="245">
        <f>IF(N455="nulová",J455,0)</f>
        <v>0</v>
      </c>
      <c r="BJ455" s="25" t="s">
        <v>78</v>
      </c>
      <c r="BK455" s="245">
        <f>ROUND(I455*H455,2)</f>
        <v>0</v>
      </c>
      <c r="BL455" s="25" t="s">
        <v>238</v>
      </c>
      <c r="BM455" s="25" t="s">
        <v>818</v>
      </c>
    </row>
    <row r="456" s="13" customFormat="1">
      <c r="B456" s="258"/>
      <c r="C456" s="259"/>
      <c r="D456" s="248" t="s">
        <v>158</v>
      </c>
      <c r="E456" s="260" t="s">
        <v>21</v>
      </c>
      <c r="F456" s="261" t="s">
        <v>819</v>
      </c>
      <c r="G456" s="259"/>
      <c r="H456" s="260" t="s">
        <v>21</v>
      </c>
      <c r="I456" s="262"/>
      <c r="J456" s="259"/>
      <c r="K456" s="259"/>
      <c r="L456" s="263"/>
      <c r="M456" s="264"/>
      <c r="N456" s="265"/>
      <c r="O456" s="265"/>
      <c r="P456" s="265"/>
      <c r="Q456" s="265"/>
      <c r="R456" s="265"/>
      <c r="S456" s="265"/>
      <c r="T456" s="266"/>
      <c r="AT456" s="267" t="s">
        <v>158</v>
      </c>
      <c r="AU456" s="267" t="s">
        <v>80</v>
      </c>
      <c r="AV456" s="13" t="s">
        <v>78</v>
      </c>
      <c r="AW456" s="13" t="s">
        <v>34</v>
      </c>
      <c r="AX456" s="13" t="s">
        <v>70</v>
      </c>
      <c r="AY456" s="267" t="s">
        <v>148</v>
      </c>
    </row>
    <row r="457" s="12" customFormat="1">
      <c r="B457" s="246"/>
      <c r="C457" s="247"/>
      <c r="D457" s="248" t="s">
        <v>158</v>
      </c>
      <c r="E457" s="249" t="s">
        <v>21</v>
      </c>
      <c r="F457" s="250" t="s">
        <v>820</v>
      </c>
      <c r="G457" s="247"/>
      <c r="H457" s="251">
        <v>167.40000000000001</v>
      </c>
      <c r="I457" s="252"/>
      <c r="J457" s="247"/>
      <c r="K457" s="247"/>
      <c r="L457" s="253"/>
      <c r="M457" s="254"/>
      <c r="N457" s="255"/>
      <c r="O457" s="255"/>
      <c r="P457" s="255"/>
      <c r="Q457" s="255"/>
      <c r="R457" s="255"/>
      <c r="S457" s="255"/>
      <c r="T457" s="256"/>
      <c r="AT457" s="257" t="s">
        <v>158</v>
      </c>
      <c r="AU457" s="257" t="s">
        <v>80</v>
      </c>
      <c r="AV457" s="12" t="s">
        <v>80</v>
      </c>
      <c r="AW457" s="12" t="s">
        <v>34</v>
      </c>
      <c r="AX457" s="12" t="s">
        <v>78</v>
      </c>
      <c r="AY457" s="257" t="s">
        <v>148</v>
      </c>
    </row>
    <row r="458" s="1" customFormat="1" ht="16.5" customHeight="1">
      <c r="B458" s="47"/>
      <c r="C458" s="234" t="s">
        <v>821</v>
      </c>
      <c r="D458" s="234" t="s">
        <v>151</v>
      </c>
      <c r="E458" s="235" t="s">
        <v>822</v>
      </c>
      <c r="F458" s="236" t="s">
        <v>823</v>
      </c>
      <c r="G458" s="237" t="s">
        <v>154</v>
      </c>
      <c r="H458" s="238">
        <v>83.700000000000003</v>
      </c>
      <c r="I458" s="239"/>
      <c r="J458" s="240">
        <f>ROUND(I458*H458,2)</f>
        <v>0</v>
      </c>
      <c r="K458" s="236" t="s">
        <v>155</v>
      </c>
      <c r="L458" s="73"/>
      <c r="M458" s="241" t="s">
        <v>21</v>
      </c>
      <c r="N458" s="242" t="s">
        <v>41</v>
      </c>
      <c r="O458" s="48"/>
      <c r="P458" s="243">
        <f>O458*H458</f>
        <v>0</v>
      </c>
      <c r="Q458" s="243">
        <v>0</v>
      </c>
      <c r="R458" s="243">
        <f>Q458*H458</f>
        <v>0</v>
      </c>
      <c r="S458" s="243">
        <v>0.0025000000000000001</v>
      </c>
      <c r="T458" s="244">
        <f>S458*H458</f>
        <v>0.20925000000000002</v>
      </c>
      <c r="AR458" s="25" t="s">
        <v>238</v>
      </c>
      <c r="AT458" s="25" t="s">
        <v>151</v>
      </c>
      <c r="AU458" s="25" t="s">
        <v>80</v>
      </c>
      <c r="AY458" s="25" t="s">
        <v>148</v>
      </c>
      <c r="BE458" s="245">
        <f>IF(N458="základní",J458,0)</f>
        <v>0</v>
      </c>
      <c r="BF458" s="245">
        <f>IF(N458="snížená",J458,0)</f>
        <v>0</v>
      </c>
      <c r="BG458" s="245">
        <f>IF(N458="zákl. přenesená",J458,0)</f>
        <v>0</v>
      </c>
      <c r="BH458" s="245">
        <f>IF(N458="sníž. přenesená",J458,0)</f>
        <v>0</v>
      </c>
      <c r="BI458" s="245">
        <f>IF(N458="nulová",J458,0)</f>
        <v>0</v>
      </c>
      <c r="BJ458" s="25" t="s">
        <v>78</v>
      </c>
      <c r="BK458" s="245">
        <f>ROUND(I458*H458,2)</f>
        <v>0</v>
      </c>
      <c r="BL458" s="25" t="s">
        <v>238</v>
      </c>
      <c r="BM458" s="25" t="s">
        <v>824</v>
      </c>
    </row>
    <row r="459" s="12" customFormat="1">
      <c r="B459" s="246"/>
      <c r="C459" s="247"/>
      <c r="D459" s="248" t="s">
        <v>158</v>
      </c>
      <c r="E459" s="249" t="s">
        <v>21</v>
      </c>
      <c r="F459" s="250" t="s">
        <v>825</v>
      </c>
      <c r="G459" s="247"/>
      <c r="H459" s="251">
        <v>83.700000000000003</v>
      </c>
      <c r="I459" s="252"/>
      <c r="J459" s="247"/>
      <c r="K459" s="247"/>
      <c r="L459" s="253"/>
      <c r="M459" s="254"/>
      <c r="N459" s="255"/>
      <c r="O459" s="255"/>
      <c r="P459" s="255"/>
      <c r="Q459" s="255"/>
      <c r="R459" s="255"/>
      <c r="S459" s="255"/>
      <c r="T459" s="256"/>
      <c r="AT459" s="257" t="s">
        <v>158</v>
      </c>
      <c r="AU459" s="257" t="s">
        <v>80</v>
      </c>
      <c r="AV459" s="12" t="s">
        <v>80</v>
      </c>
      <c r="AW459" s="12" t="s">
        <v>34</v>
      </c>
      <c r="AX459" s="12" t="s">
        <v>78</v>
      </c>
      <c r="AY459" s="257" t="s">
        <v>148</v>
      </c>
    </row>
    <row r="460" s="1" customFormat="1" ht="25.5" customHeight="1">
      <c r="B460" s="47"/>
      <c r="C460" s="234" t="s">
        <v>826</v>
      </c>
      <c r="D460" s="234" t="s">
        <v>151</v>
      </c>
      <c r="E460" s="235" t="s">
        <v>827</v>
      </c>
      <c r="F460" s="236" t="s">
        <v>828</v>
      </c>
      <c r="G460" s="237" t="s">
        <v>154</v>
      </c>
      <c r="H460" s="238">
        <v>150</v>
      </c>
      <c r="I460" s="239"/>
      <c r="J460" s="240">
        <f>ROUND(I460*H460,2)</f>
        <v>0</v>
      </c>
      <c r="K460" s="236" t="s">
        <v>155</v>
      </c>
      <c r="L460" s="73"/>
      <c r="M460" s="241" t="s">
        <v>21</v>
      </c>
      <c r="N460" s="242" t="s">
        <v>41</v>
      </c>
      <c r="O460" s="48"/>
      <c r="P460" s="243">
        <f>O460*H460</f>
        <v>0</v>
      </c>
      <c r="Q460" s="243">
        <v>1.0000000000000001E-05</v>
      </c>
      <c r="R460" s="243">
        <f>Q460*H460</f>
        <v>0.0015</v>
      </c>
      <c r="S460" s="243">
        <v>0</v>
      </c>
      <c r="T460" s="244">
        <f>S460*H460</f>
        <v>0</v>
      </c>
      <c r="AR460" s="25" t="s">
        <v>238</v>
      </c>
      <c r="AT460" s="25" t="s">
        <v>151</v>
      </c>
      <c r="AU460" s="25" t="s">
        <v>80</v>
      </c>
      <c r="AY460" s="25" t="s">
        <v>148</v>
      </c>
      <c r="BE460" s="245">
        <f>IF(N460="základní",J460,0)</f>
        <v>0</v>
      </c>
      <c r="BF460" s="245">
        <f>IF(N460="snížená",J460,0)</f>
        <v>0</v>
      </c>
      <c r="BG460" s="245">
        <f>IF(N460="zákl. přenesená",J460,0)</f>
        <v>0</v>
      </c>
      <c r="BH460" s="245">
        <f>IF(N460="sníž. přenesená",J460,0)</f>
        <v>0</v>
      </c>
      <c r="BI460" s="245">
        <f>IF(N460="nulová",J460,0)</f>
        <v>0</v>
      </c>
      <c r="BJ460" s="25" t="s">
        <v>78</v>
      </c>
      <c r="BK460" s="245">
        <f>ROUND(I460*H460,2)</f>
        <v>0</v>
      </c>
      <c r="BL460" s="25" t="s">
        <v>238</v>
      </c>
      <c r="BM460" s="25" t="s">
        <v>829</v>
      </c>
    </row>
    <row r="461" s="1" customFormat="1" ht="16.5" customHeight="1">
      <c r="B461" s="47"/>
      <c r="C461" s="234" t="s">
        <v>830</v>
      </c>
      <c r="D461" s="234" t="s">
        <v>151</v>
      </c>
      <c r="E461" s="235" t="s">
        <v>831</v>
      </c>
      <c r="F461" s="236" t="s">
        <v>832</v>
      </c>
      <c r="G461" s="237" t="s">
        <v>154</v>
      </c>
      <c r="H461" s="238">
        <v>83.700000000000003</v>
      </c>
      <c r="I461" s="239"/>
      <c r="J461" s="240">
        <f>ROUND(I461*H461,2)</f>
        <v>0</v>
      </c>
      <c r="K461" s="236" t="s">
        <v>155</v>
      </c>
      <c r="L461" s="73"/>
      <c r="M461" s="241" t="s">
        <v>21</v>
      </c>
      <c r="N461" s="242" t="s">
        <v>41</v>
      </c>
      <c r="O461" s="48"/>
      <c r="P461" s="243">
        <f>O461*H461</f>
        <v>0</v>
      </c>
      <c r="Q461" s="243">
        <v>0.00029999999999999997</v>
      </c>
      <c r="R461" s="243">
        <f>Q461*H461</f>
        <v>0.02511</v>
      </c>
      <c r="S461" s="243">
        <v>0</v>
      </c>
      <c r="T461" s="244">
        <f>S461*H461</f>
        <v>0</v>
      </c>
      <c r="AR461" s="25" t="s">
        <v>238</v>
      </c>
      <c r="AT461" s="25" t="s">
        <v>151</v>
      </c>
      <c r="AU461" s="25" t="s">
        <v>80</v>
      </c>
      <c r="AY461" s="25" t="s">
        <v>148</v>
      </c>
      <c r="BE461" s="245">
        <f>IF(N461="základní",J461,0)</f>
        <v>0</v>
      </c>
      <c r="BF461" s="245">
        <f>IF(N461="snížená",J461,0)</f>
        <v>0</v>
      </c>
      <c r="BG461" s="245">
        <f>IF(N461="zákl. přenesená",J461,0)</f>
        <v>0</v>
      </c>
      <c r="BH461" s="245">
        <f>IF(N461="sníž. přenesená",J461,0)</f>
        <v>0</v>
      </c>
      <c r="BI461" s="245">
        <f>IF(N461="nulová",J461,0)</f>
        <v>0</v>
      </c>
      <c r="BJ461" s="25" t="s">
        <v>78</v>
      </c>
      <c r="BK461" s="245">
        <f>ROUND(I461*H461,2)</f>
        <v>0</v>
      </c>
      <c r="BL461" s="25" t="s">
        <v>238</v>
      </c>
      <c r="BM461" s="25" t="s">
        <v>833</v>
      </c>
    </row>
    <row r="462" s="1" customFormat="1" ht="25.5" customHeight="1">
      <c r="B462" s="47"/>
      <c r="C462" s="279" t="s">
        <v>834</v>
      </c>
      <c r="D462" s="279" t="s">
        <v>188</v>
      </c>
      <c r="E462" s="280" t="s">
        <v>835</v>
      </c>
      <c r="F462" s="281" t="s">
        <v>836</v>
      </c>
      <c r="G462" s="282" t="s">
        <v>154</v>
      </c>
      <c r="H462" s="283">
        <v>92.069999999999993</v>
      </c>
      <c r="I462" s="284"/>
      <c r="J462" s="285">
        <f>ROUND(I462*H462,2)</f>
        <v>0</v>
      </c>
      <c r="K462" s="281" t="s">
        <v>155</v>
      </c>
      <c r="L462" s="286"/>
      <c r="M462" s="287" t="s">
        <v>21</v>
      </c>
      <c r="N462" s="288" t="s">
        <v>41</v>
      </c>
      <c r="O462" s="48"/>
      <c r="P462" s="243">
        <f>O462*H462</f>
        <v>0</v>
      </c>
      <c r="Q462" s="243">
        <v>0.0018500000000000001</v>
      </c>
      <c r="R462" s="243">
        <f>Q462*H462</f>
        <v>0.1703295</v>
      </c>
      <c r="S462" s="243">
        <v>0</v>
      </c>
      <c r="T462" s="244">
        <f>S462*H462</f>
        <v>0</v>
      </c>
      <c r="AR462" s="25" t="s">
        <v>332</v>
      </c>
      <c r="AT462" s="25" t="s">
        <v>188</v>
      </c>
      <c r="AU462" s="25" t="s">
        <v>80</v>
      </c>
      <c r="AY462" s="25" t="s">
        <v>148</v>
      </c>
      <c r="BE462" s="245">
        <f>IF(N462="základní",J462,0)</f>
        <v>0</v>
      </c>
      <c r="BF462" s="245">
        <f>IF(N462="snížená",J462,0)</f>
        <v>0</v>
      </c>
      <c r="BG462" s="245">
        <f>IF(N462="zákl. přenesená",J462,0)</f>
        <v>0</v>
      </c>
      <c r="BH462" s="245">
        <f>IF(N462="sníž. přenesená",J462,0)</f>
        <v>0</v>
      </c>
      <c r="BI462" s="245">
        <f>IF(N462="nulová",J462,0)</f>
        <v>0</v>
      </c>
      <c r="BJ462" s="25" t="s">
        <v>78</v>
      </c>
      <c r="BK462" s="245">
        <f>ROUND(I462*H462,2)</f>
        <v>0</v>
      </c>
      <c r="BL462" s="25" t="s">
        <v>238</v>
      </c>
      <c r="BM462" s="25" t="s">
        <v>837</v>
      </c>
    </row>
    <row r="463" s="12" customFormat="1">
      <c r="B463" s="246"/>
      <c r="C463" s="247"/>
      <c r="D463" s="248" t="s">
        <v>158</v>
      </c>
      <c r="E463" s="247"/>
      <c r="F463" s="250" t="s">
        <v>838</v>
      </c>
      <c r="G463" s="247"/>
      <c r="H463" s="251">
        <v>92.069999999999993</v>
      </c>
      <c r="I463" s="252"/>
      <c r="J463" s="247"/>
      <c r="K463" s="247"/>
      <c r="L463" s="253"/>
      <c r="M463" s="254"/>
      <c r="N463" s="255"/>
      <c r="O463" s="255"/>
      <c r="P463" s="255"/>
      <c r="Q463" s="255"/>
      <c r="R463" s="255"/>
      <c r="S463" s="255"/>
      <c r="T463" s="256"/>
      <c r="AT463" s="257" t="s">
        <v>158</v>
      </c>
      <c r="AU463" s="257" t="s">
        <v>80</v>
      </c>
      <c r="AV463" s="12" t="s">
        <v>80</v>
      </c>
      <c r="AW463" s="12" t="s">
        <v>6</v>
      </c>
      <c r="AX463" s="12" t="s">
        <v>78</v>
      </c>
      <c r="AY463" s="257" t="s">
        <v>148</v>
      </c>
    </row>
    <row r="464" s="1" customFormat="1" ht="16.5" customHeight="1">
      <c r="B464" s="47"/>
      <c r="C464" s="234" t="s">
        <v>839</v>
      </c>
      <c r="D464" s="234" t="s">
        <v>151</v>
      </c>
      <c r="E464" s="235" t="s">
        <v>840</v>
      </c>
      <c r="F464" s="236" t="s">
        <v>841</v>
      </c>
      <c r="G464" s="237" t="s">
        <v>169</v>
      </c>
      <c r="H464" s="238">
        <v>46.600000000000001</v>
      </c>
      <c r="I464" s="239"/>
      <c r="J464" s="240">
        <f>ROUND(I464*H464,2)</f>
        <v>0</v>
      </c>
      <c r="K464" s="236" t="s">
        <v>155</v>
      </c>
      <c r="L464" s="73"/>
      <c r="M464" s="241" t="s">
        <v>21</v>
      </c>
      <c r="N464" s="242" t="s">
        <v>41</v>
      </c>
      <c r="O464" s="48"/>
      <c r="P464" s="243">
        <f>O464*H464</f>
        <v>0</v>
      </c>
      <c r="Q464" s="243">
        <v>0</v>
      </c>
      <c r="R464" s="243">
        <f>Q464*H464</f>
        <v>0</v>
      </c>
      <c r="S464" s="243">
        <v>0.00029999999999999997</v>
      </c>
      <c r="T464" s="244">
        <f>S464*H464</f>
        <v>0.013979999999999999</v>
      </c>
      <c r="AR464" s="25" t="s">
        <v>238</v>
      </c>
      <c r="AT464" s="25" t="s">
        <v>151</v>
      </c>
      <c r="AU464" s="25" t="s">
        <v>80</v>
      </c>
      <c r="AY464" s="25" t="s">
        <v>148</v>
      </c>
      <c r="BE464" s="245">
        <f>IF(N464="základní",J464,0)</f>
        <v>0</v>
      </c>
      <c r="BF464" s="245">
        <f>IF(N464="snížená",J464,0)</f>
        <v>0</v>
      </c>
      <c r="BG464" s="245">
        <f>IF(N464="zákl. přenesená",J464,0)</f>
        <v>0</v>
      </c>
      <c r="BH464" s="245">
        <f>IF(N464="sníž. přenesená",J464,0)</f>
        <v>0</v>
      </c>
      <c r="BI464" s="245">
        <f>IF(N464="nulová",J464,0)</f>
        <v>0</v>
      </c>
      <c r="BJ464" s="25" t="s">
        <v>78</v>
      </c>
      <c r="BK464" s="245">
        <f>ROUND(I464*H464,2)</f>
        <v>0</v>
      </c>
      <c r="BL464" s="25" t="s">
        <v>238</v>
      </c>
      <c r="BM464" s="25" t="s">
        <v>842</v>
      </c>
    </row>
    <row r="465" s="12" customFormat="1">
      <c r="B465" s="246"/>
      <c r="C465" s="247"/>
      <c r="D465" s="248" t="s">
        <v>158</v>
      </c>
      <c r="E465" s="249" t="s">
        <v>21</v>
      </c>
      <c r="F465" s="250" t="s">
        <v>843</v>
      </c>
      <c r="G465" s="247"/>
      <c r="H465" s="251">
        <v>23.739999999999998</v>
      </c>
      <c r="I465" s="252"/>
      <c r="J465" s="247"/>
      <c r="K465" s="247"/>
      <c r="L465" s="253"/>
      <c r="M465" s="254"/>
      <c r="N465" s="255"/>
      <c r="O465" s="255"/>
      <c r="P465" s="255"/>
      <c r="Q465" s="255"/>
      <c r="R465" s="255"/>
      <c r="S465" s="255"/>
      <c r="T465" s="256"/>
      <c r="AT465" s="257" t="s">
        <v>158</v>
      </c>
      <c r="AU465" s="257" t="s">
        <v>80</v>
      </c>
      <c r="AV465" s="12" t="s">
        <v>80</v>
      </c>
      <c r="AW465" s="12" t="s">
        <v>34</v>
      </c>
      <c r="AX465" s="12" t="s">
        <v>70</v>
      </c>
      <c r="AY465" s="257" t="s">
        <v>148</v>
      </c>
    </row>
    <row r="466" s="12" customFormat="1">
      <c r="B466" s="246"/>
      <c r="C466" s="247"/>
      <c r="D466" s="248" t="s">
        <v>158</v>
      </c>
      <c r="E466" s="249" t="s">
        <v>21</v>
      </c>
      <c r="F466" s="250" t="s">
        <v>844</v>
      </c>
      <c r="G466" s="247"/>
      <c r="H466" s="251">
        <v>6.2999999999999998</v>
      </c>
      <c r="I466" s="252"/>
      <c r="J466" s="247"/>
      <c r="K466" s="247"/>
      <c r="L466" s="253"/>
      <c r="M466" s="254"/>
      <c r="N466" s="255"/>
      <c r="O466" s="255"/>
      <c r="P466" s="255"/>
      <c r="Q466" s="255"/>
      <c r="R466" s="255"/>
      <c r="S466" s="255"/>
      <c r="T466" s="256"/>
      <c r="AT466" s="257" t="s">
        <v>158</v>
      </c>
      <c r="AU466" s="257" t="s">
        <v>80</v>
      </c>
      <c r="AV466" s="12" t="s">
        <v>80</v>
      </c>
      <c r="AW466" s="12" t="s">
        <v>34</v>
      </c>
      <c r="AX466" s="12" t="s">
        <v>70</v>
      </c>
      <c r="AY466" s="257" t="s">
        <v>148</v>
      </c>
    </row>
    <row r="467" s="12" customFormat="1">
      <c r="B467" s="246"/>
      <c r="C467" s="247"/>
      <c r="D467" s="248" t="s">
        <v>158</v>
      </c>
      <c r="E467" s="249" t="s">
        <v>21</v>
      </c>
      <c r="F467" s="250" t="s">
        <v>845</v>
      </c>
      <c r="G467" s="247"/>
      <c r="H467" s="251">
        <v>16.559999999999999</v>
      </c>
      <c r="I467" s="252"/>
      <c r="J467" s="247"/>
      <c r="K467" s="247"/>
      <c r="L467" s="253"/>
      <c r="M467" s="254"/>
      <c r="N467" s="255"/>
      <c r="O467" s="255"/>
      <c r="P467" s="255"/>
      <c r="Q467" s="255"/>
      <c r="R467" s="255"/>
      <c r="S467" s="255"/>
      <c r="T467" s="256"/>
      <c r="AT467" s="257" t="s">
        <v>158</v>
      </c>
      <c r="AU467" s="257" t="s">
        <v>80</v>
      </c>
      <c r="AV467" s="12" t="s">
        <v>80</v>
      </c>
      <c r="AW467" s="12" t="s">
        <v>34</v>
      </c>
      <c r="AX467" s="12" t="s">
        <v>70</v>
      </c>
      <c r="AY467" s="257" t="s">
        <v>148</v>
      </c>
    </row>
    <row r="468" s="14" customFormat="1">
      <c r="B468" s="268"/>
      <c r="C468" s="269"/>
      <c r="D468" s="248" t="s">
        <v>158</v>
      </c>
      <c r="E468" s="270" t="s">
        <v>21</v>
      </c>
      <c r="F468" s="271" t="s">
        <v>174</v>
      </c>
      <c r="G468" s="269"/>
      <c r="H468" s="272">
        <v>46.600000000000001</v>
      </c>
      <c r="I468" s="273"/>
      <c r="J468" s="269"/>
      <c r="K468" s="269"/>
      <c r="L468" s="274"/>
      <c r="M468" s="275"/>
      <c r="N468" s="276"/>
      <c r="O468" s="276"/>
      <c r="P468" s="276"/>
      <c r="Q468" s="276"/>
      <c r="R468" s="276"/>
      <c r="S468" s="276"/>
      <c r="T468" s="277"/>
      <c r="AT468" s="278" t="s">
        <v>158</v>
      </c>
      <c r="AU468" s="278" t="s">
        <v>80</v>
      </c>
      <c r="AV468" s="14" t="s">
        <v>156</v>
      </c>
      <c r="AW468" s="14" t="s">
        <v>34</v>
      </c>
      <c r="AX468" s="14" t="s">
        <v>78</v>
      </c>
      <c r="AY468" s="278" t="s">
        <v>148</v>
      </c>
    </row>
    <row r="469" s="1" customFormat="1" ht="16.5" customHeight="1">
      <c r="B469" s="47"/>
      <c r="C469" s="234" t="s">
        <v>846</v>
      </c>
      <c r="D469" s="234" t="s">
        <v>151</v>
      </c>
      <c r="E469" s="235" t="s">
        <v>847</v>
      </c>
      <c r="F469" s="236" t="s">
        <v>848</v>
      </c>
      <c r="G469" s="237" t="s">
        <v>169</v>
      </c>
      <c r="H469" s="238">
        <v>46.600000000000001</v>
      </c>
      <c r="I469" s="239"/>
      <c r="J469" s="240">
        <f>ROUND(I469*H469,2)</f>
        <v>0</v>
      </c>
      <c r="K469" s="236" t="s">
        <v>155</v>
      </c>
      <c r="L469" s="73"/>
      <c r="M469" s="241" t="s">
        <v>21</v>
      </c>
      <c r="N469" s="242" t="s">
        <v>41</v>
      </c>
      <c r="O469" s="48"/>
      <c r="P469" s="243">
        <f>O469*H469</f>
        <v>0</v>
      </c>
      <c r="Q469" s="243">
        <v>1.0000000000000001E-05</v>
      </c>
      <c r="R469" s="243">
        <f>Q469*H469</f>
        <v>0.00046600000000000005</v>
      </c>
      <c r="S469" s="243">
        <v>0</v>
      </c>
      <c r="T469" s="244">
        <f>S469*H469</f>
        <v>0</v>
      </c>
      <c r="AR469" s="25" t="s">
        <v>238</v>
      </c>
      <c r="AT469" s="25" t="s">
        <v>151</v>
      </c>
      <c r="AU469" s="25" t="s">
        <v>80</v>
      </c>
      <c r="AY469" s="25" t="s">
        <v>148</v>
      </c>
      <c r="BE469" s="245">
        <f>IF(N469="základní",J469,0)</f>
        <v>0</v>
      </c>
      <c r="BF469" s="245">
        <f>IF(N469="snížená",J469,0)</f>
        <v>0</v>
      </c>
      <c r="BG469" s="245">
        <f>IF(N469="zákl. přenesená",J469,0)</f>
        <v>0</v>
      </c>
      <c r="BH469" s="245">
        <f>IF(N469="sníž. přenesená",J469,0)</f>
        <v>0</v>
      </c>
      <c r="BI469" s="245">
        <f>IF(N469="nulová",J469,0)</f>
        <v>0</v>
      </c>
      <c r="BJ469" s="25" t="s">
        <v>78</v>
      </c>
      <c r="BK469" s="245">
        <f>ROUND(I469*H469,2)</f>
        <v>0</v>
      </c>
      <c r="BL469" s="25" t="s">
        <v>238</v>
      </c>
      <c r="BM469" s="25" t="s">
        <v>849</v>
      </c>
    </row>
    <row r="470" s="1" customFormat="1" ht="16.5" customHeight="1">
      <c r="B470" s="47"/>
      <c r="C470" s="279" t="s">
        <v>850</v>
      </c>
      <c r="D470" s="279" t="s">
        <v>188</v>
      </c>
      <c r="E470" s="280" t="s">
        <v>851</v>
      </c>
      <c r="F470" s="281" t="s">
        <v>852</v>
      </c>
      <c r="G470" s="282" t="s">
        <v>169</v>
      </c>
      <c r="H470" s="283">
        <v>47.531999999999996</v>
      </c>
      <c r="I470" s="284"/>
      <c r="J470" s="285">
        <f>ROUND(I470*H470,2)</f>
        <v>0</v>
      </c>
      <c r="K470" s="281" t="s">
        <v>155</v>
      </c>
      <c r="L470" s="286"/>
      <c r="M470" s="287" t="s">
        <v>21</v>
      </c>
      <c r="N470" s="288" t="s">
        <v>41</v>
      </c>
      <c r="O470" s="48"/>
      <c r="P470" s="243">
        <f>O470*H470</f>
        <v>0</v>
      </c>
      <c r="Q470" s="243">
        <v>0.00022000000000000001</v>
      </c>
      <c r="R470" s="243">
        <f>Q470*H470</f>
        <v>0.010457039999999999</v>
      </c>
      <c r="S470" s="243">
        <v>0</v>
      </c>
      <c r="T470" s="244">
        <f>S470*H470</f>
        <v>0</v>
      </c>
      <c r="AR470" s="25" t="s">
        <v>332</v>
      </c>
      <c r="AT470" s="25" t="s">
        <v>188</v>
      </c>
      <c r="AU470" s="25" t="s">
        <v>80</v>
      </c>
      <c r="AY470" s="25" t="s">
        <v>148</v>
      </c>
      <c r="BE470" s="245">
        <f>IF(N470="základní",J470,0)</f>
        <v>0</v>
      </c>
      <c r="BF470" s="245">
        <f>IF(N470="snížená",J470,0)</f>
        <v>0</v>
      </c>
      <c r="BG470" s="245">
        <f>IF(N470="zákl. přenesená",J470,0)</f>
        <v>0</v>
      </c>
      <c r="BH470" s="245">
        <f>IF(N470="sníž. přenesená",J470,0)</f>
        <v>0</v>
      </c>
      <c r="BI470" s="245">
        <f>IF(N470="nulová",J470,0)</f>
        <v>0</v>
      </c>
      <c r="BJ470" s="25" t="s">
        <v>78</v>
      </c>
      <c r="BK470" s="245">
        <f>ROUND(I470*H470,2)</f>
        <v>0</v>
      </c>
      <c r="BL470" s="25" t="s">
        <v>238</v>
      </c>
      <c r="BM470" s="25" t="s">
        <v>853</v>
      </c>
    </row>
    <row r="471" s="12" customFormat="1">
      <c r="B471" s="246"/>
      <c r="C471" s="247"/>
      <c r="D471" s="248" t="s">
        <v>158</v>
      </c>
      <c r="E471" s="247"/>
      <c r="F471" s="250" t="s">
        <v>854</v>
      </c>
      <c r="G471" s="247"/>
      <c r="H471" s="251">
        <v>47.531999999999996</v>
      </c>
      <c r="I471" s="252"/>
      <c r="J471" s="247"/>
      <c r="K471" s="247"/>
      <c r="L471" s="253"/>
      <c r="M471" s="254"/>
      <c r="N471" s="255"/>
      <c r="O471" s="255"/>
      <c r="P471" s="255"/>
      <c r="Q471" s="255"/>
      <c r="R471" s="255"/>
      <c r="S471" s="255"/>
      <c r="T471" s="256"/>
      <c r="AT471" s="257" t="s">
        <v>158</v>
      </c>
      <c r="AU471" s="257" t="s">
        <v>80</v>
      </c>
      <c r="AV471" s="12" t="s">
        <v>80</v>
      </c>
      <c r="AW471" s="12" t="s">
        <v>6</v>
      </c>
      <c r="AX471" s="12" t="s">
        <v>78</v>
      </c>
      <c r="AY471" s="257" t="s">
        <v>148</v>
      </c>
    </row>
    <row r="472" s="1" customFormat="1" ht="16.5" customHeight="1">
      <c r="B472" s="47"/>
      <c r="C472" s="234" t="s">
        <v>855</v>
      </c>
      <c r="D472" s="234" t="s">
        <v>151</v>
      </c>
      <c r="E472" s="235" t="s">
        <v>856</v>
      </c>
      <c r="F472" s="236" t="s">
        <v>857</v>
      </c>
      <c r="G472" s="237" t="s">
        <v>154</v>
      </c>
      <c r="H472" s="238">
        <v>83.700000000000003</v>
      </c>
      <c r="I472" s="239"/>
      <c r="J472" s="240">
        <f>ROUND(I472*H472,2)</f>
        <v>0</v>
      </c>
      <c r="K472" s="236" t="s">
        <v>155</v>
      </c>
      <c r="L472" s="73"/>
      <c r="M472" s="241" t="s">
        <v>21</v>
      </c>
      <c r="N472" s="242" t="s">
        <v>41</v>
      </c>
      <c r="O472" s="48"/>
      <c r="P472" s="243">
        <f>O472*H472</f>
        <v>0</v>
      </c>
      <c r="Q472" s="243">
        <v>0</v>
      </c>
      <c r="R472" s="243">
        <f>Q472*H472</f>
        <v>0</v>
      </c>
      <c r="S472" s="243">
        <v>0</v>
      </c>
      <c r="T472" s="244">
        <f>S472*H472</f>
        <v>0</v>
      </c>
      <c r="AR472" s="25" t="s">
        <v>238</v>
      </c>
      <c r="AT472" s="25" t="s">
        <v>151</v>
      </c>
      <c r="AU472" s="25" t="s">
        <v>80</v>
      </c>
      <c r="AY472" s="25" t="s">
        <v>148</v>
      </c>
      <c r="BE472" s="245">
        <f>IF(N472="základní",J472,0)</f>
        <v>0</v>
      </c>
      <c r="BF472" s="245">
        <f>IF(N472="snížená",J472,0)</f>
        <v>0</v>
      </c>
      <c r="BG472" s="245">
        <f>IF(N472="zákl. přenesená",J472,0)</f>
        <v>0</v>
      </c>
      <c r="BH472" s="245">
        <f>IF(N472="sníž. přenesená",J472,0)</f>
        <v>0</v>
      </c>
      <c r="BI472" s="245">
        <f>IF(N472="nulová",J472,0)</f>
        <v>0</v>
      </c>
      <c r="BJ472" s="25" t="s">
        <v>78</v>
      </c>
      <c r="BK472" s="245">
        <f>ROUND(I472*H472,2)</f>
        <v>0</v>
      </c>
      <c r="BL472" s="25" t="s">
        <v>238</v>
      </c>
      <c r="BM472" s="25" t="s">
        <v>858</v>
      </c>
    </row>
    <row r="473" s="1" customFormat="1" ht="38.25" customHeight="1">
      <c r="B473" s="47"/>
      <c r="C473" s="234" t="s">
        <v>859</v>
      </c>
      <c r="D473" s="234" t="s">
        <v>151</v>
      </c>
      <c r="E473" s="235" t="s">
        <v>860</v>
      </c>
      <c r="F473" s="236" t="s">
        <v>861</v>
      </c>
      <c r="G473" s="237" t="s">
        <v>413</v>
      </c>
      <c r="H473" s="238">
        <v>2.738</v>
      </c>
      <c r="I473" s="239"/>
      <c r="J473" s="240">
        <f>ROUND(I473*H473,2)</f>
        <v>0</v>
      </c>
      <c r="K473" s="236" t="s">
        <v>155</v>
      </c>
      <c r="L473" s="73"/>
      <c r="M473" s="241" t="s">
        <v>21</v>
      </c>
      <c r="N473" s="242" t="s">
        <v>41</v>
      </c>
      <c r="O473" s="48"/>
      <c r="P473" s="243">
        <f>O473*H473</f>
        <v>0</v>
      </c>
      <c r="Q473" s="243">
        <v>0</v>
      </c>
      <c r="R473" s="243">
        <f>Q473*H473</f>
        <v>0</v>
      </c>
      <c r="S473" s="243">
        <v>0</v>
      </c>
      <c r="T473" s="244">
        <f>S473*H473</f>
        <v>0</v>
      </c>
      <c r="AR473" s="25" t="s">
        <v>238</v>
      </c>
      <c r="AT473" s="25" t="s">
        <v>151</v>
      </c>
      <c r="AU473" s="25" t="s">
        <v>80</v>
      </c>
      <c r="AY473" s="25" t="s">
        <v>148</v>
      </c>
      <c r="BE473" s="245">
        <f>IF(N473="základní",J473,0)</f>
        <v>0</v>
      </c>
      <c r="BF473" s="245">
        <f>IF(N473="snížená",J473,0)</f>
        <v>0</v>
      </c>
      <c r="BG473" s="245">
        <f>IF(N473="zákl. přenesená",J473,0)</f>
        <v>0</v>
      </c>
      <c r="BH473" s="245">
        <f>IF(N473="sníž. přenesená",J473,0)</f>
        <v>0</v>
      </c>
      <c r="BI473" s="245">
        <f>IF(N473="nulová",J473,0)</f>
        <v>0</v>
      </c>
      <c r="BJ473" s="25" t="s">
        <v>78</v>
      </c>
      <c r="BK473" s="245">
        <f>ROUND(I473*H473,2)</f>
        <v>0</v>
      </c>
      <c r="BL473" s="25" t="s">
        <v>238</v>
      </c>
      <c r="BM473" s="25" t="s">
        <v>862</v>
      </c>
    </row>
    <row r="474" s="1" customFormat="1" ht="38.25" customHeight="1">
      <c r="B474" s="47"/>
      <c r="C474" s="234" t="s">
        <v>863</v>
      </c>
      <c r="D474" s="234" t="s">
        <v>151</v>
      </c>
      <c r="E474" s="235" t="s">
        <v>864</v>
      </c>
      <c r="F474" s="236" t="s">
        <v>865</v>
      </c>
      <c r="G474" s="237" t="s">
        <v>413</v>
      </c>
      <c r="H474" s="238">
        <v>2.738</v>
      </c>
      <c r="I474" s="239"/>
      <c r="J474" s="240">
        <f>ROUND(I474*H474,2)</f>
        <v>0</v>
      </c>
      <c r="K474" s="236" t="s">
        <v>155</v>
      </c>
      <c r="L474" s="73"/>
      <c r="M474" s="241" t="s">
        <v>21</v>
      </c>
      <c r="N474" s="242" t="s">
        <v>41</v>
      </c>
      <c r="O474" s="48"/>
      <c r="P474" s="243">
        <f>O474*H474</f>
        <v>0</v>
      </c>
      <c r="Q474" s="243">
        <v>0</v>
      </c>
      <c r="R474" s="243">
        <f>Q474*H474</f>
        <v>0</v>
      </c>
      <c r="S474" s="243">
        <v>0</v>
      </c>
      <c r="T474" s="244">
        <f>S474*H474</f>
        <v>0</v>
      </c>
      <c r="AR474" s="25" t="s">
        <v>238</v>
      </c>
      <c r="AT474" s="25" t="s">
        <v>151</v>
      </c>
      <c r="AU474" s="25" t="s">
        <v>80</v>
      </c>
      <c r="AY474" s="25" t="s">
        <v>148</v>
      </c>
      <c r="BE474" s="245">
        <f>IF(N474="základní",J474,0)</f>
        <v>0</v>
      </c>
      <c r="BF474" s="245">
        <f>IF(N474="snížená",J474,0)</f>
        <v>0</v>
      </c>
      <c r="BG474" s="245">
        <f>IF(N474="zákl. přenesená",J474,0)</f>
        <v>0</v>
      </c>
      <c r="BH474" s="245">
        <f>IF(N474="sníž. přenesená",J474,0)</f>
        <v>0</v>
      </c>
      <c r="BI474" s="245">
        <f>IF(N474="nulová",J474,0)</f>
        <v>0</v>
      </c>
      <c r="BJ474" s="25" t="s">
        <v>78</v>
      </c>
      <c r="BK474" s="245">
        <f>ROUND(I474*H474,2)</f>
        <v>0</v>
      </c>
      <c r="BL474" s="25" t="s">
        <v>238</v>
      </c>
      <c r="BM474" s="25" t="s">
        <v>866</v>
      </c>
    </row>
    <row r="475" s="11" customFormat="1" ht="29.88" customHeight="1">
      <c r="B475" s="218"/>
      <c r="C475" s="219"/>
      <c r="D475" s="220" t="s">
        <v>69</v>
      </c>
      <c r="E475" s="232" t="s">
        <v>867</v>
      </c>
      <c r="F475" s="232" t="s">
        <v>868</v>
      </c>
      <c r="G475" s="219"/>
      <c r="H475" s="219"/>
      <c r="I475" s="222"/>
      <c r="J475" s="233">
        <f>BK475</f>
        <v>0</v>
      </c>
      <c r="K475" s="219"/>
      <c r="L475" s="224"/>
      <c r="M475" s="225"/>
      <c r="N475" s="226"/>
      <c r="O475" s="226"/>
      <c r="P475" s="227">
        <f>SUM(P476:P646)</f>
        <v>0</v>
      </c>
      <c r="Q475" s="226"/>
      <c r="R475" s="227">
        <f>SUM(R476:R646)</f>
        <v>6.5465262499999994</v>
      </c>
      <c r="S475" s="226"/>
      <c r="T475" s="228">
        <f>SUM(T476:T646)</f>
        <v>0</v>
      </c>
      <c r="AR475" s="229" t="s">
        <v>80</v>
      </c>
      <c r="AT475" s="230" t="s">
        <v>69</v>
      </c>
      <c r="AU475" s="230" t="s">
        <v>78</v>
      </c>
      <c r="AY475" s="229" t="s">
        <v>148</v>
      </c>
      <c r="BK475" s="231">
        <f>SUM(BK476:BK646)</f>
        <v>0</v>
      </c>
    </row>
    <row r="476" s="1" customFormat="1" ht="25.5" customHeight="1">
      <c r="B476" s="47"/>
      <c r="C476" s="234" t="s">
        <v>869</v>
      </c>
      <c r="D476" s="234" t="s">
        <v>151</v>
      </c>
      <c r="E476" s="235" t="s">
        <v>870</v>
      </c>
      <c r="F476" s="236" t="s">
        <v>871</v>
      </c>
      <c r="G476" s="237" t="s">
        <v>169</v>
      </c>
      <c r="H476" s="238">
        <v>34.299999999999997</v>
      </c>
      <c r="I476" s="239"/>
      <c r="J476" s="240">
        <f>ROUND(I476*H476,2)</f>
        <v>0</v>
      </c>
      <c r="K476" s="236" t="s">
        <v>21</v>
      </c>
      <c r="L476" s="73"/>
      <c r="M476" s="241" t="s">
        <v>21</v>
      </c>
      <c r="N476" s="242" t="s">
        <v>41</v>
      </c>
      <c r="O476" s="48"/>
      <c r="P476" s="243">
        <f>O476*H476</f>
        <v>0</v>
      </c>
      <c r="Q476" s="243">
        <v>0.00029999999999999997</v>
      </c>
      <c r="R476" s="243">
        <f>Q476*H476</f>
        <v>0.010289999999999999</v>
      </c>
      <c r="S476" s="243">
        <v>0</v>
      </c>
      <c r="T476" s="244">
        <f>S476*H476</f>
        <v>0</v>
      </c>
      <c r="AR476" s="25" t="s">
        <v>238</v>
      </c>
      <c r="AT476" s="25" t="s">
        <v>151</v>
      </c>
      <c r="AU476" s="25" t="s">
        <v>80</v>
      </c>
      <c r="AY476" s="25" t="s">
        <v>148</v>
      </c>
      <c r="BE476" s="245">
        <f>IF(N476="základní",J476,0)</f>
        <v>0</v>
      </c>
      <c r="BF476" s="245">
        <f>IF(N476="snížená",J476,0)</f>
        <v>0</v>
      </c>
      <c r="BG476" s="245">
        <f>IF(N476="zákl. přenesená",J476,0)</f>
        <v>0</v>
      </c>
      <c r="BH476" s="245">
        <f>IF(N476="sníž. přenesená",J476,0)</f>
        <v>0</v>
      </c>
      <c r="BI476" s="245">
        <f>IF(N476="nulová",J476,0)</f>
        <v>0</v>
      </c>
      <c r="BJ476" s="25" t="s">
        <v>78</v>
      </c>
      <c r="BK476" s="245">
        <f>ROUND(I476*H476,2)</f>
        <v>0</v>
      </c>
      <c r="BL476" s="25" t="s">
        <v>238</v>
      </c>
      <c r="BM476" s="25" t="s">
        <v>872</v>
      </c>
    </row>
    <row r="477" s="13" customFormat="1">
      <c r="B477" s="258"/>
      <c r="C477" s="259"/>
      <c r="D477" s="248" t="s">
        <v>158</v>
      </c>
      <c r="E477" s="260" t="s">
        <v>21</v>
      </c>
      <c r="F477" s="261" t="s">
        <v>375</v>
      </c>
      <c r="G477" s="259"/>
      <c r="H477" s="260" t="s">
        <v>21</v>
      </c>
      <c r="I477" s="262"/>
      <c r="J477" s="259"/>
      <c r="K477" s="259"/>
      <c r="L477" s="263"/>
      <c r="M477" s="264"/>
      <c r="N477" s="265"/>
      <c r="O477" s="265"/>
      <c r="P477" s="265"/>
      <c r="Q477" s="265"/>
      <c r="R477" s="265"/>
      <c r="S477" s="265"/>
      <c r="T477" s="266"/>
      <c r="AT477" s="267" t="s">
        <v>158</v>
      </c>
      <c r="AU477" s="267" t="s">
        <v>80</v>
      </c>
      <c r="AV477" s="13" t="s">
        <v>78</v>
      </c>
      <c r="AW477" s="13" t="s">
        <v>34</v>
      </c>
      <c r="AX477" s="13" t="s">
        <v>70</v>
      </c>
      <c r="AY477" s="267" t="s">
        <v>148</v>
      </c>
    </row>
    <row r="478" s="12" customFormat="1">
      <c r="B478" s="246"/>
      <c r="C478" s="247"/>
      <c r="D478" s="248" t="s">
        <v>158</v>
      </c>
      <c r="E478" s="249" t="s">
        <v>21</v>
      </c>
      <c r="F478" s="250" t="s">
        <v>873</v>
      </c>
      <c r="G478" s="247"/>
      <c r="H478" s="251">
        <v>1.95</v>
      </c>
      <c r="I478" s="252"/>
      <c r="J478" s="247"/>
      <c r="K478" s="247"/>
      <c r="L478" s="253"/>
      <c r="M478" s="254"/>
      <c r="N478" s="255"/>
      <c r="O478" s="255"/>
      <c r="P478" s="255"/>
      <c r="Q478" s="255"/>
      <c r="R478" s="255"/>
      <c r="S478" s="255"/>
      <c r="T478" s="256"/>
      <c r="AT478" s="257" t="s">
        <v>158</v>
      </c>
      <c r="AU478" s="257" t="s">
        <v>80</v>
      </c>
      <c r="AV478" s="12" t="s">
        <v>80</v>
      </c>
      <c r="AW478" s="12" t="s">
        <v>34</v>
      </c>
      <c r="AX478" s="12" t="s">
        <v>70</v>
      </c>
      <c r="AY478" s="257" t="s">
        <v>148</v>
      </c>
    </row>
    <row r="479" s="12" customFormat="1">
      <c r="B479" s="246"/>
      <c r="C479" s="247"/>
      <c r="D479" s="248" t="s">
        <v>158</v>
      </c>
      <c r="E479" s="249" t="s">
        <v>21</v>
      </c>
      <c r="F479" s="250" t="s">
        <v>874</v>
      </c>
      <c r="G479" s="247"/>
      <c r="H479" s="251">
        <v>2</v>
      </c>
      <c r="I479" s="252"/>
      <c r="J479" s="247"/>
      <c r="K479" s="247"/>
      <c r="L479" s="253"/>
      <c r="M479" s="254"/>
      <c r="N479" s="255"/>
      <c r="O479" s="255"/>
      <c r="P479" s="255"/>
      <c r="Q479" s="255"/>
      <c r="R479" s="255"/>
      <c r="S479" s="255"/>
      <c r="T479" s="256"/>
      <c r="AT479" s="257" t="s">
        <v>158</v>
      </c>
      <c r="AU479" s="257" t="s">
        <v>80</v>
      </c>
      <c r="AV479" s="12" t="s">
        <v>80</v>
      </c>
      <c r="AW479" s="12" t="s">
        <v>34</v>
      </c>
      <c r="AX479" s="12" t="s">
        <v>70</v>
      </c>
      <c r="AY479" s="257" t="s">
        <v>148</v>
      </c>
    </row>
    <row r="480" s="12" customFormat="1">
      <c r="B480" s="246"/>
      <c r="C480" s="247"/>
      <c r="D480" s="248" t="s">
        <v>158</v>
      </c>
      <c r="E480" s="249" t="s">
        <v>21</v>
      </c>
      <c r="F480" s="250" t="s">
        <v>875</v>
      </c>
      <c r="G480" s="247"/>
      <c r="H480" s="251">
        <v>2.25</v>
      </c>
      <c r="I480" s="252"/>
      <c r="J480" s="247"/>
      <c r="K480" s="247"/>
      <c r="L480" s="253"/>
      <c r="M480" s="254"/>
      <c r="N480" s="255"/>
      <c r="O480" s="255"/>
      <c r="P480" s="255"/>
      <c r="Q480" s="255"/>
      <c r="R480" s="255"/>
      <c r="S480" s="255"/>
      <c r="T480" s="256"/>
      <c r="AT480" s="257" t="s">
        <v>158</v>
      </c>
      <c r="AU480" s="257" t="s">
        <v>80</v>
      </c>
      <c r="AV480" s="12" t="s">
        <v>80</v>
      </c>
      <c r="AW480" s="12" t="s">
        <v>34</v>
      </c>
      <c r="AX480" s="12" t="s">
        <v>70</v>
      </c>
      <c r="AY480" s="257" t="s">
        <v>148</v>
      </c>
    </row>
    <row r="481" s="12" customFormat="1">
      <c r="B481" s="246"/>
      <c r="C481" s="247"/>
      <c r="D481" s="248" t="s">
        <v>158</v>
      </c>
      <c r="E481" s="249" t="s">
        <v>21</v>
      </c>
      <c r="F481" s="250" t="s">
        <v>876</v>
      </c>
      <c r="G481" s="247"/>
      <c r="H481" s="251">
        <v>1.7</v>
      </c>
      <c r="I481" s="252"/>
      <c r="J481" s="247"/>
      <c r="K481" s="247"/>
      <c r="L481" s="253"/>
      <c r="M481" s="254"/>
      <c r="N481" s="255"/>
      <c r="O481" s="255"/>
      <c r="P481" s="255"/>
      <c r="Q481" s="255"/>
      <c r="R481" s="255"/>
      <c r="S481" s="255"/>
      <c r="T481" s="256"/>
      <c r="AT481" s="257" t="s">
        <v>158</v>
      </c>
      <c r="AU481" s="257" t="s">
        <v>80</v>
      </c>
      <c r="AV481" s="12" t="s">
        <v>80</v>
      </c>
      <c r="AW481" s="12" t="s">
        <v>34</v>
      </c>
      <c r="AX481" s="12" t="s">
        <v>70</v>
      </c>
      <c r="AY481" s="257" t="s">
        <v>148</v>
      </c>
    </row>
    <row r="482" s="12" customFormat="1">
      <c r="B482" s="246"/>
      <c r="C482" s="247"/>
      <c r="D482" s="248" t="s">
        <v>158</v>
      </c>
      <c r="E482" s="249" t="s">
        <v>21</v>
      </c>
      <c r="F482" s="250" t="s">
        <v>877</v>
      </c>
      <c r="G482" s="247"/>
      <c r="H482" s="251">
        <v>1.8500000000000001</v>
      </c>
      <c r="I482" s="252"/>
      <c r="J482" s="247"/>
      <c r="K482" s="247"/>
      <c r="L482" s="253"/>
      <c r="M482" s="254"/>
      <c r="N482" s="255"/>
      <c r="O482" s="255"/>
      <c r="P482" s="255"/>
      <c r="Q482" s="255"/>
      <c r="R482" s="255"/>
      <c r="S482" s="255"/>
      <c r="T482" s="256"/>
      <c r="AT482" s="257" t="s">
        <v>158</v>
      </c>
      <c r="AU482" s="257" t="s">
        <v>80</v>
      </c>
      <c r="AV482" s="12" t="s">
        <v>80</v>
      </c>
      <c r="AW482" s="12" t="s">
        <v>34</v>
      </c>
      <c r="AX482" s="12" t="s">
        <v>70</v>
      </c>
      <c r="AY482" s="257" t="s">
        <v>148</v>
      </c>
    </row>
    <row r="483" s="12" customFormat="1">
      <c r="B483" s="246"/>
      <c r="C483" s="247"/>
      <c r="D483" s="248" t="s">
        <v>158</v>
      </c>
      <c r="E483" s="249" t="s">
        <v>21</v>
      </c>
      <c r="F483" s="250" t="s">
        <v>878</v>
      </c>
      <c r="G483" s="247"/>
      <c r="H483" s="251">
        <v>2</v>
      </c>
      <c r="I483" s="252"/>
      <c r="J483" s="247"/>
      <c r="K483" s="247"/>
      <c r="L483" s="253"/>
      <c r="M483" s="254"/>
      <c r="N483" s="255"/>
      <c r="O483" s="255"/>
      <c r="P483" s="255"/>
      <c r="Q483" s="255"/>
      <c r="R483" s="255"/>
      <c r="S483" s="255"/>
      <c r="T483" s="256"/>
      <c r="AT483" s="257" t="s">
        <v>158</v>
      </c>
      <c r="AU483" s="257" t="s">
        <v>80</v>
      </c>
      <c r="AV483" s="12" t="s">
        <v>80</v>
      </c>
      <c r="AW483" s="12" t="s">
        <v>34</v>
      </c>
      <c r="AX483" s="12" t="s">
        <v>70</v>
      </c>
      <c r="AY483" s="257" t="s">
        <v>148</v>
      </c>
    </row>
    <row r="484" s="12" customFormat="1">
      <c r="B484" s="246"/>
      <c r="C484" s="247"/>
      <c r="D484" s="248" t="s">
        <v>158</v>
      </c>
      <c r="E484" s="249" t="s">
        <v>21</v>
      </c>
      <c r="F484" s="250" t="s">
        <v>879</v>
      </c>
      <c r="G484" s="247"/>
      <c r="H484" s="251">
        <v>1.95</v>
      </c>
      <c r="I484" s="252"/>
      <c r="J484" s="247"/>
      <c r="K484" s="247"/>
      <c r="L484" s="253"/>
      <c r="M484" s="254"/>
      <c r="N484" s="255"/>
      <c r="O484" s="255"/>
      <c r="P484" s="255"/>
      <c r="Q484" s="255"/>
      <c r="R484" s="255"/>
      <c r="S484" s="255"/>
      <c r="T484" s="256"/>
      <c r="AT484" s="257" t="s">
        <v>158</v>
      </c>
      <c r="AU484" s="257" t="s">
        <v>80</v>
      </c>
      <c r="AV484" s="12" t="s">
        <v>80</v>
      </c>
      <c r="AW484" s="12" t="s">
        <v>34</v>
      </c>
      <c r="AX484" s="12" t="s">
        <v>70</v>
      </c>
      <c r="AY484" s="257" t="s">
        <v>148</v>
      </c>
    </row>
    <row r="485" s="13" customFormat="1">
      <c r="B485" s="258"/>
      <c r="C485" s="259"/>
      <c r="D485" s="248" t="s">
        <v>158</v>
      </c>
      <c r="E485" s="260" t="s">
        <v>21</v>
      </c>
      <c r="F485" s="261" t="s">
        <v>383</v>
      </c>
      <c r="G485" s="259"/>
      <c r="H485" s="260" t="s">
        <v>21</v>
      </c>
      <c r="I485" s="262"/>
      <c r="J485" s="259"/>
      <c r="K485" s="259"/>
      <c r="L485" s="263"/>
      <c r="M485" s="264"/>
      <c r="N485" s="265"/>
      <c r="O485" s="265"/>
      <c r="P485" s="265"/>
      <c r="Q485" s="265"/>
      <c r="R485" s="265"/>
      <c r="S485" s="265"/>
      <c r="T485" s="266"/>
      <c r="AT485" s="267" t="s">
        <v>158</v>
      </c>
      <c r="AU485" s="267" t="s">
        <v>80</v>
      </c>
      <c r="AV485" s="13" t="s">
        <v>78</v>
      </c>
      <c r="AW485" s="13" t="s">
        <v>34</v>
      </c>
      <c r="AX485" s="13" t="s">
        <v>70</v>
      </c>
      <c r="AY485" s="267" t="s">
        <v>148</v>
      </c>
    </row>
    <row r="486" s="12" customFormat="1">
      <c r="B486" s="246"/>
      <c r="C486" s="247"/>
      <c r="D486" s="248" t="s">
        <v>158</v>
      </c>
      <c r="E486" s="249" t="s">
        <v>21</v>
      </c>
      <c r="F486" s="250" t="s">
        <v>880</v>
      </c>
      <c r="G486" s="247"/>
      <c r="H486" s="251">
        <v>1.2</v>
      </c>
      <c r="I486" s="252"/>
      <c r="J486" s="247"/>
      <c r="K486" s="247"/>
      <c r="L486" s="253"/>
      <c r="M486" s="254"/>
      <c r="N486" s="255"/>
      <c r="O486" s="255"/>
      <c r="P486" s="255"/>
      <c r="Q486" s="255"/>
      <c r="R486" s="255"/>
      <c r="S486" s="255"/>
      <c r="T486" s="256"/>
      <c r="AT486" s="257" t="s">
        <v>158</v>
      </c>
      <c r="AU486" s="257" t="s">
        <v>80</v>
      </c>
      <c r="AV486" s="12" t="s">
        <v>80</v>
      </c>
      <c r="AW486" s="12" t="s">
        <v>34</v>
      </c>
      <c r="AX486" s="12" t="s">
        <v>70</v>
      </c>
      <c r="AY486" s="257" t="s">
        <v>148</v>
      </c>
    </row>
    <row r="487" s="12" customFormat="1">
      <c r="B487" s="246"/>
      <c r="C487" s="247"/>
      <c r="D487" s="248" t="s">
        <v>158</v>
      </c>
      <c r="E487" s="249" t="s">
        <v>21</v>
      </c>
      <c r="F487" s="250" t="s">
        <v>881</v>
      </c>
      <c r="G487" s="247"/>
      <c r="H487" s="251">
        <v>1.8500000000000001</v>
      </c>
      <c r="I487" s="252"/>
      <c r="J487" s="247"/>
      <c r="K487" s="247"/>
      <c r="L487" s="253"/>
      <c r="M487" s="254"/>
      <c r="N487" s="255"/>
      <c r="O487" s="255"/>
      <c r="P487" s="255"/>
      <c r="Q487" s="255"/>
      <c r="R487" s="255"/>
      <c r="S487" s="255"/>
      <c r="T487" s="256"/>
      <c r="AT487" s="257" t="s">
        <v>158</v>
      </c>
      <c r="AU487" s="257" t="s">
        <v>80</v>
      </c>
      <c r="AV487" s="12" t="s">
        <v>80</v>
      </c>
      <c r="AW487" s="12" t="s">
        <v>34</v>
      </c>
      <c r="AX487" s="12" t="s">
        <v>70</v>
      </c>
      <c r="AY487" s="257" t="s">
        <v>148</v>
      </c>
    </row>
    <row r="488" s="12" customFormat="1">
      <c r="B488" s="246"/>
      <c r="C488" s="247"/>
      <c r="D488" s="248" t="s">
        <v>158</v>
      </c>
      <c r="E488" s="249" t="s">
        <v>21</v>
      </c>
      <c r="F488" s="250" t="s">
        <v>882</v>
      </c>
      <c r="G488" s="247"/>
      <c r="H488" s="251">
        <v>1.7</v>
      </c>
      <c r="I488" s="252"/>
      <c r="J488" s="247"/>
      <c r="K488" s="247"/>
      <c r="L488" s="253"/>
      <c r="M488" s="254"/>
      <c r="N488" s="255"/>
      <c r="O488" s="255"/>
      <c r="P488" s="255"/>
      <c r="Q488" s="255"/>
      <c r="R488" s="255"/>
      <c r="S488" s="255"/>
      <c r="T488" s="256"/>
      <c r="AT488" s="257" t="s">
        <v>158</v>
      </c>
      <c r="AU488" s="257" t="s">
        <v>80</v>
      </c>
      <c r="AV488" s="12" t="s">
        <v>80</v>
      </c>
      <c r="AW488" s="12" t="s">
        <v>34</v>
      </c>
      <c r="AX488" s="12" t="s">
        <v>70</v>
      </c>
      <c r="AY488" s="257" t="s">
        <v>148</v>
      </c>
    </row>
    <row r="489" s="12" customFormat="1">
      <c r="B489" s="246"/>
      <c r="C489" s="247"/>
      <c r="D489" s="248" t="s">
        <v>158</v>
      </c>
      <c r="E489" s="249" t="s">
        <v>21</v>
      </c>
      <c r="F489" s="250" t="s">
        <v>883</v>
      </c>
      <c r="G489" s="247"/>
      <c r="H489" s="251">
        <v>2.0499999999999998</v>
      </c>
      <c r="I489" s="252"/>
      <c r="J489" s="247"/>
      <c r="K489" s="247"/>
      <c r="L489" s="253"/>
      <c r="M489" s="254"/>
      <c r="N489" s="255"/>
      <c r="O489" s="255"/>
      <c r="P489" s="255"/>
      <c r="Q489" s="255"/>
      <c r="R489" s="255"/>
      <c r="S489" s="255"/>
      <c r="T489" s="256"/>
      <c r="AT489" s="257" t="s">
        <v>158</v>
      </c>
      <c r="AU489" s="257" t="s">
        <v>80</v>
      </c>
      <c r="AV489" s="12" t="s">
        <v>80</v>
      </c>
      <c r="AW489" s="12" t="s">
        <v>34</v>
      </c>
      <c r="AX489" s="12" t="s">
        <v>70</v>
      </c>
      <c r="AY489" s="257" t="s">
        <v>148</v>
      </c>
    </row>
    <row r="490" s="12" customFormat="1">
      <c r="B490" s="246"/>
      <c r="C490" s="247"/>
      <c r="D490" s="248" t="s">
        <v>158</v>
      </c>
      <c r="E490" s="249" t="s">
        <v>21</v>
      </c>
      <c r="F490" s="250" t="s">
        <v>884</v>
      </c>
      <c r="G490" s="247"/>
      <c r="H490" s="251">
        <v>2.6000000000000001</v>
      </c>
      <c r="I490" s="252"/>
      <c r="J490" s="247"/>
      <c r="K490" s="247"/>
      <c r="L490" s="253"/>
      <c r="M490" s="254"/>
      <c r="N490" s="255"/>
      <c r="O490" s="255"/>
      <c r="P490" s="255"/>
      <c r="Q490" s="255"/>
      <c r="R490" s="255"/>
      <c r="S490" s="255"/>
      <c r="T490" s="256"/>
      <c r="AT490" s="257" t="s">
        <v>158</v>
      </c>
      <c r="AU490" s="257" t="s">
        <v>80</v>
      </c>
      <c r="AV490" s="12" t="s">
        <v>80</v>
      </c>
      <c r="AW490" s="12" t="s">
        <v>34</v>
      </c>
      <c r="AX490" s="12" t="s">
        <v>70</v>
      </c>
      <c r="AY490" s="257" t="s">
        <v>148</v>
      </c>
    </row>
    <row r="491" s="15" customFormat="1">
      <c r="B491" s="289"/>
      <c r="C491" s="290"/>
      <c r="D491" s="248" t="s">
        <v>158</v>
      </c>
      <c r="E491" s="291" t="s">
        <v>21</v>
      </c>
      <c r="F491" s="292" t="s">
        <v>389</v>
      </c>
      <c r="G491" s="290"/>
      <c r="H491" s="293">
        <v>23.100000000000001</v>
      </c>
      <c r="I491" s="294"/>
      <c r="J491" s="290"/>
      <c r="K491" s="290"/>
      <c r="L491" s="295"/>
      <c r="M491" s="296"/>
      <c r="N491" s="297"/>
      <c r="O491" s="297"/>
      <c r="P491" s="297"/>
      <c r="Q491" s="297"/>
      <c r="R491" s="297"/>
      <c r="S491" s="297"/>
      <c r="T491" s="298"/>
      <c r="AT491" s="299" t="s">
        <v>158</v>
      </c>
      <c r="AU491" s="299" t="s">
        <v>80</v>
      </c>
      <c r="AV491" s="15" t="s">
        <v>149</v>
      </c>
      <c r="AW491" s="15" t="s">
        <v>34</v>
      </c>
      <c r="AX491" s="15" t="s">
        <v>70</v>
      </c>
      <c r="AY491" s="299" t="s">
        <v>148</v>
      </c>
    </row>
    <row r="492" s="13" customFormat="1">
      <c r="B492" s="258"/>
      <c r="C492" s="259"/>
      <c r="D492" s="248" t="s">
        <v>158</v>
      </c>
      <c r="E492" s="260" t="s">
        <v>21</v>
      </c>
      <c r="F492" s="261" t="s">
        <v>401</v>
      </c>
      <c r="G492" s="259"/>
      <c r="H492" s="260" t="s">
        <v>21</v>
      </c>
      <c r="I492" s="262"/>
      <c r="J492" s="259"/>
      <c r="K492" s="259"/>
      <c r="L492" s="263"/>
      <c r="M492" s="264"/>
      <c r="N492" s="265"/>
      <c r="O492" s="265"/>
      <c r="P492" s="265"/>
      <c r="Q492" s="265"/>
      <c r="R492" s="265"/>
      <c r="S492" s="265"/>
      <c r="T492" s="266"/>
      <c r="AT492" s="267" t="s">
        <v>158</v>
      </c>
      <c r="AU492" s="267" t="s">
        <v>80</v>
      </c>
      <c r="AV492" s="13" t="s">
        <v>78</v>
      </c>
      <c r="AW492" s="13" t="s">
        <v>34</v>
      </c>
      <c r="AX492" s="13" t="s">
        <v>70</v>
      </c>
      <c r="AY492" s="267" t="s">
        <v>148</v>
      </c>
    </row>
    <row r="493" s="12" customFormat="1">
      <c r="B493" s="246"/>
      <c r="C493" s="247"/>
      <c r="D493" s="248" t="s">
        <v>158</v>
      </c>
      <c r="E493" s="249" t="s">
        <v>21</v>
      </c>
      <c r="F493" s="250" t="s">
        <v>885</v>
      </c>
      <c r="G493" s="247"/>
      <c r="H493" s="251">
        <v>2.0499999999999998</v>
      </c>
      <c r="I493" s="252"/>
      <c r="J493" s="247"/>
      <c r="K493" s="247"/>
      <c r="L493" s="253"/>
      <c r="M493" s="254"/>
      <c r="N493" s="255"/>
      <c r="O493" s="255"/>
      <c r="P493" s="255"/>
      <c r="Q493" s="255"/>
      <c r="R493" s="255"/>
      <c r="S493" s="255"/>
      <c r="T493" s="256"/>
      <c r="AT493" s="257" t="s">
        <v>158</v>
      </c>
      <c r="AU493" s="257" t="s">
        <v>80</v>
      </c>
      <c r="AV493" s="12" t="s">
        <v>80</v>
      </c>
      <c r="AW493" s="12" t="s">
        <v>34</v>
      </c>
      <c r="AX493" s="12" t="s">
        <v>70</v>
      </c>
      <c r="AY493" s="257" t="s">
        <v>148</v>
      </c>
    </row>
    <row r="494" s="12" customFormat="1">
      <c r="B494" s="246"/>
      <c r="C494" s="247"/>
      <c r="D494" s="248" t="s">
        <v>158</v>
      </c>
      <c r="E494" s="249" t="s">
        <v>21</v>
      </c>
      <c r="F494" s="250" t="s">
        <v>886</v>
      </c>
      <c r="G494" s="247"/>
      <c r="H494" s="251">
        <v>1.95</v>
      </c>
      <c r="I494" s="252"/>
      <c r="J494" s="247"/>
      <c r="K494" s="247"/>
      <c r="L494" s="253"/>
      <c r="M494" s="254"/>
      <c r="N494" s="255"/>
      <c r="O494" s="255"/>
      <c r="P494" s="255"/>
      <c r="Q494" s="255"/>
      <c r="R494" s="255"/>
      <c r="S494" s="255"/>
      <c r="T494" s="256"/>
      <c r="AT494" s="257" t="s">
        <v>158</v>
      </c>
      <c r="AU494" s="257" t="s">
        <v>80</v>
      </c>
      <c r="AV494" s="12" t="s">
        <v>80</v>
      </c>
      <c r="AW494" s="12" t="s">
        <v>34</v>
      </c>
      <c r="AX494" s="12" t="s">
        <v>70</v>
      </c>
      <c r="AY494" s="257" t="s">
        <v>148</v>
      </c>
    </row>
    <row r="495" s="12" customFormat="1">
      <c r="B495" s="246"/>
      <c r="C495" s="247"/>
      <c r="D495" s="248" t="s">
        <v>158</v>
      </c>
      <c r="E495" s="249" t="s">
        <v>21</v>
      </c>
      <c r="F495" s="250" t="s">
        <v>887</v>
      </c>
      <c r="G495" s="247"/>
      <c r="H495" s="251">
        <v>2.8999999999999999</v>
      </c>
      <c r="I495" s="252"/>
      <c r="J495" s="247"/>
      <c r="K495" s="247"/>
      <c r="L495" s="253"/>
      <c r="M495" s="254"/>
      <c r="N495" s="255"/>
      <c r="O495" s="255"/>
      <c r="P495" s="255"/>
      <c r="Q495" s="255"/>
      <c r="R495" s="255"/>
      <c r="S495" s="255"/>
      <c r="T495" s="256"/>
      <c r="AT495" s="257" t="s">
        <v>158</v>
      </c>
      <c r="AU495" s="257" t="s">
        <v>80</v>
      </c>
      <c r="AV495" s="12" t="s">
        <v>80</v>
      </c>
      <c r="AW495" s="12" t="s">
        <v>34</v>
      </c>
      <c r="AX495" s="12" t="s">
        <v>70</v>
      </c>
      <c r="AY495" s="257" t="s">
        <v>148</v>
      </c>
    </row>
    <row r="496" s="13" customFormat="1">
      <c r="B496" s="258"/>
      <c r="C496" s="259"/>
      <c r="D496" s="248" t="s">
        <v>158</v>
      </c>
      <c r="E496" s="260" t="s">
        <v>21</v>
      </c>
      <c r="F496" s="261" t="s">
        <v>383</v>
      </c>
      <c r="G496" s="259"/>
      <c r="H496" s="260" t="s">
        <v>21</v>
      </c>
      <c r="I496" s="262"/>
      <c r="J496" s="259"/>
      <c r="K496" s="259"/>
      <c r="L496" s="263"/>
      <c r="M496" s="264"/>
      <c r="N496" s="265"/>
      <c r="O496" s="265"/>
      <c r="P496" s="265"/>
      <c r="Q496" s="265"/>
      <c r="R496" s="265"/>
      <c r="S496" s="265"/>
      <c r="T496" s="266"/>
      <c r="AT496" s="267" t="s">
        <v>158</v>
      </c>
      <c r="AU496" s="267" t="s">
        <v>80</v>
      </c>
      <c r="AV496" s="13" t="s">
        <v>78</v>
      </c>
      <c r="AW496" s="13" t="s">
        <v>34</v>
      </c>
      <c r="AX496" s="13" t="s">
        <v>70</v>
      </c>
      <c r="AY496" s="267" t="s">
        <v>148</v>
      </c>
    </row>
    <row r="497" s="12" customFormat="1">
      <c r="B497" s="246"/>
      <c r="C497" s="247"/>
      <c r="D497" s="248" t="s">
        <v>158</v>
      </c>
      <c r="E497" s="249" t="s">
        <v>21</v>
      </c>
      <c r="F497" s="250" t="s">
        <v>888</v>
      </c>
      <c r="G497" s="247"/>
      <c r="H497" s="251">
        <v>1.8</v>
      </c>
      <c r="I497" s="252"/>
      <c r="J497" s="247"/>
      <c r="K497" s="247"/>
      <c r="L497" s="253"/>
      <c r="M497" s="254"/>
      <c r="N497" s="255"/>
      <c r="O497" s="255"/>
      <c r="P497" s="255"/>
      <c r="Q497" s="255"/>
      <c r="R497" s="255"/>
      <c r="S497" s="255"/>
      <c r="T497" s="256"/>
      <c r="AT497" s="257" t="s">
        <v>158</v>
      </c>
      <c r="AU497" s="257" t="s">
        <v>80</v>
      </c>
      <c r="AV497" s="12" t="s">
        <v>80</v>
      </c>
      <c r="AW497" s="12" t="s">
        <v>34</v>
      </c>
      <c r="AX497" s="12" t="s">
        <v>70</v>
      </c>
      <c r="AY497" s="257" t="s">
        <v>148</v>
      </c>
    </row>
    <row r="498" s="12" customFormat="1">
      <c r="B498" s="246"/>
      <c r="C498" s="247"/>
      <c r="D498" s="248" t="s">
        <v>158</v>
      </c>
      <c r="E498" s="249" t="s">
        <v>21</v>
      </c>
      <c r="F498" s="250" t="s">
        <v>889</v>
      </c>
      <c r="G498" s="247"/>
      <c r="H498" s="251">
        <v>2.5</v>
      </c>
      <c r="I498" s="252"/>
      <c r="J498" s="247"/>
      <c r="K498" s="247"/>
      <c r="L498" s="253"/>
      <c r="M498" s="254"/>
      <c r="N498" s="255"/>
      <c r="O498" s="255"/>
      <c r="P498" s="255"/>
      <c r="Q498" s="255"/>
      <c r="R498" s="255"/>
      <c r="S498" s="255"/>
      <c r="T498" s="256"/>
      <c r="AT498" s="257" t="s">
        <v>158</v>
      </c>
      <c r="AU498" s="257" t="s">
        <v>80</v>
      </c>
      <c r="AV498" s="12" t="s">
        <v>80</v>
      </c>
      <c r="AW498" s="12" t="s">
        <v>34</v>
      </c>
      <c r="AX498" s="12" t="s">
        <v>70</v>
      </c>
      <c r="AY498" s="257" t="s">
        <v>148</v>
      </c>
    </row>
    <row r="499" s="15" customFormat="1">
      <c r="B499" s="289"/>
      <c r="C499" s="290"/>
      <c r="D499" s="248" t="s">
        <v>158</v>
      </c>
      <c r="E499" s="291" t="s">
        <v>21</v>
      </c>
      <c r="F499" s="292" t="s">
        <v>407</v>
      </c>
      <c r="G499" s="290"/>
      <c r="H499" s="293">
        <v>11.199999999999999</v>
      </c>
      <c r="I499" s="294"/>
      <c r="J499" s="290"/>
      <c r="K499" s="290"/>
      <c r="L499" s="295"/>
      <c r="M499" s="296"/>
      <c r="N499" s="297"/>
      <c r="O499" s="297"/>
      <c r="P499" s="297"/>
      <c r="Q499" s="297"/>
      <c r="R499" s="297"/>
      <c r="S499" s="297"/>
      <c r="T499" s="298"/>
      <c r="AT499" s="299" t="s">
        <v>158</v>
      </c>
      <c r="AU499" s="299" t="s">
        <v>80</v>
      </c>
      <c r="AV499" s="15" t="s">
        <v>149</v>
      </c>
      <c r="AW499" s="15" t="s">
        <v>34</v>
      </c>
      <c r="AX499" s="15" t="s">
        <v>70</v>
      </c>
      <c r="AY499" s="299" t="s">
        <v>148</v>
      </c>
    </row>
    <row r="500" s="14" customFormat="1">
      <c r="B500" s="268"/>
      <c r="C500" s="269"/>
      <c r="D500" s="248" t="s">
        <v>158</v>
      </c>
      <c r="E500" s="270" t="s">
        <v>21</v>
      </c>
      <c r="F500" s="271" t="s">
        <v>174</v>
      </c>
      <c r="G500" s="269"/>
      <c r="H500" s="272">
        <v>34.299999999999997</v>
      </c>
      <c r="I500" s="273"/>
      <c r="J500" s="269"/>
      <c r="K500" s="269"/>
      <c r="L500" s="274"/>
      <c r="M500" s="275"/>
      <c r="N500" s="276"/>
      <c r="O500" s="276"/>
      <c r="P500" s="276"/>
      <c r="Q500" s="276"/>
      <c r="R500" s="276"/>
      <c r="S500" s="276"/>
      <c r="T500" s="277"/>
      <c r="AT500" s="278" t="s">
        <v>158</v>
      </c>
      <c r="AU500" s="278" t="s">
        <v>80</v>
      </c>
      <c r="AV500" s="14" t="s">
        <v>156</v>
      </c>
      <c r="AW500" s="14" t="s">
        <v>34</v>
      </c>
      <c r="AX500" s="14" t="s">
        <v>78</v>
      </c>
      <c r="AY500" s="278" t="s">
        <v>148</v>
      </c>
    </row>
    <row r="501" s="1" customFormat="1" ht="16.5" customHeight="1">
      <c r="B501" s="47"/>
      <c r="C501" s="279" t="s">
        <v>890</v>
      </c>
      <c r="D501" s="279" t="s">
        <v>188</v>
      </c>
      <c r="E501" s="280" t="s">
        <v>891</v>
      </c>
      <c r="F501" s="281" t="s">
        <v>892</v>
      </c>
      <c r="G501" s="282" t="s">
        <v>185</v>
      </c>
      <c r="H501" s="283">
        <v>150.91999999999999</v>
      </c>
      <c r="I501" s="284"/>
      <c r="J501" s="285">
        <f>ROUND(I501*H501,2)</f>
        <v>0</v>
      </c>
      <c r="K501" s="281" t="s">
        <v>155</v>
      </c>
      <c r="L501" s="286"/>
      <c r="M501" s="287" t="s">
        <v>21</v>
      </c>
      <c r="N501" s="288" t="s">
        <v>41</v>
      </c>
      <c r="O501" s="48"/>
      <c r="P501" s="243">
        <f>O501*H501</f>
        <v>0</v>
      </c>
      <c r="Q501" s="243">
        <v>0.00014999999999999999</v>
      </c>
      <c r="R501" s="243">
        <f>Q501*H501</f>
        <v>0.022637999999999995</v>
      </c>
      <c r="S501" s="243">
        <v>0</v>
      </c>
      <c r="T501" s="244">
        <f>S501*H501</f>
        <v>0</v>
      </c>
      <c r="AR501" s="25" t="s">
        <v>332</v>
      </c>
      <c r="AT501" s="25" t="s">
        <v>188</v>
      </c>
      <c r="AU501" s="25" t="s">
        <v>80</v>
      </c>
      <c r="AY501" s="25" t="s">
        <v>148</v>
      </c>
      <c r="BE501" s="245">
        <f>IF(N501="základní",J501,0)</f>
        <v>0</v>
      </c>
      <c r="BF501" s="245">
        <f>IF(N501="snížená",J501,0)</f>
        <v>0</v>
      </c>
      <c r="BG501" s="245">
        <f>IF(N501="zákl. přenesená",J501,0)</f>
        <v>0</v>
      </c>
      <c r="BH501" s="245">
        <f>IF(N501="sníž. přenesená",J501,0)</f>
        <v>0</v>
      </c>
      <c r="BI501" s="245">
        <f>IF(N501="nulová",J501,0)</f>
        <v>0</v>
      </c>
      <c r="BJ501" s="25" t="s">
        <v>78</v>
      </c>
      <c r="BK501" s="245">
        <f>ROUND(I501*H501,2)</f>
        <v>0</v>
      </c>
      <c r="BL501" s="25" t="s">
        <v>238</v>
      </c>
      <c r="BM501" s="25" t="s">
        <v>893</v>
      </c>
    </row>
    <row r="502" s="12" customFormat="1">
      <c r="B502" s="246"/>
      <c r="C502" s="247"/>
      <c r="D502" s="248" t="s">
        <v>158</v>
      </c>
      <c r="E502" s="249" t="s">
        <v>21</v>
      </c>
      <c r="F502" s="250" t="s">
        <v>894</v>
      </c>
      <c r="G502" s="247"/>
      <c r="H502" s="251">
        <v>137.19999999999999</v>
      </c>
      <c r="I502" s="252"/>
      <c r="J502" s="247"/>
      <c r="K502" s="247"/>
      <c r="L502" s="253"/>
      <c r="M502" s="254"/>
      <c r="N502" s="255"/>
      <c r="O502" s="255"/>
      <c r="P502" s="255"/>
      <c r="Q502" s="255"/>
      <c r="R502" s="255"/>
      <c r="S502" s="255"/>
      <c r="T502" s="256"/>
      <c r="AT502" s="257" t="s">
        <v>158</v>
      </c>
      <c r="AU502" s="257" t="s">
        <v>80</v>
      </c>
      <c r="AV502" s="12" t="s">
        <v>80</v>
      </c>
      <c r="AW502" s="12" t="s">
        <v>34</v>
      </c>
      <c r="AX502" s="12" t="s">
        <v>78</v>
      </c>
      <c r="AY502" s="257" t="s">
        <v>148</v>
      </c>
    </row>
    <row r="503" s="12" customFormat="1">
      <c r="B503" s="246"/>
      <c r="C503" s="247"/>
      <c r="D503" s="248" t="s">
        <v>158</v>
      </c>
      <c r="E503" s="247"/>
      <c r="F503" s="250" t="s">
        <v>895</v>
      </c>
      <c r="G503" s="247"/>
      <c r="H503" s="251">
        <v>150.91999999999999</v>
      </c>
      <c r="I503" s="252"/>
      <c r="J503" s="247"/>
      <c r="K503" s="247"/>
      <c r="L503" s="253"/>
      <c r="M503" s="254"/>
      <c r="N503" s="255"/>
      <c r="O503" s="255"/>
      <c r="P503" s="255"/>
      <c r="Q503" s="255"/>
      <c r="R503" s="255"/>
      <c r="S503" s="255"/>
      <c r="T503" s="256"/>
      <c r="AT503" s="257" t="s">
        <v>158</v>
      </c>
      <c r="AU503" s="257" t="s">
        <v>80</v>
      </c>
      <c r="AV503" s="12" t="s">
        <v>80</v>
      </c>
      <c r="AW503" s="12" t="s">
        <v>6</v>
      </c>
      <c r="AX503" s="12" t="s">
        <v>78</v>
      </c>
      <c r="AY503" s="257" t="s">
        <v>148</v>
      </c>
    </row>
    <row r="504" s="1" customFormat="1" ht="25.5" customHeight="1">
      <c r="B504" s="47"/>
      <c r="C504" s="234" t="s">
        <v>896</v>
      </c>
      <c r="D504" s="234" t="s">
        <v>151</v>
      </c>
      <c r="E504" s="235" t="s">
        <v>897</v>
      </c>
      <c r="F504" s="236" t="s">
        <v>898</v>
      </c>
      <c r="G504" s="237" t="s">
        <v>154</v>
      </c>
      <c r="H504" s="238">
        <v>385.43799999999999</v>
      </c>
      <c r="I504" s="239"/>
      <c r="J504" s="240">
        <f>ROUND(I504*H504,2)</f>
        <v>0</v>
      </c>
      <c r="K504" s="236" t="s">
        <v>155</v>
      </c>
      <c r="L504" s="73"/>
      <c r="M504" s="241" t="s">
        <v>21</v>
      </c>
      <c r="N504" s="242" t="s">
        <v>41</v>
      </c>
      <c r="O504" s="48"/>
      <c r="P504" s="243">
        <f>O504*H504</f>
        <v>0</v>
      </c>
      <c r="Q504" s="243">
        <v>0.0030000000000000001</v>
      </c>
      <c r="R504" s="243">
        <f>Q504*H504</f>
        <v>1.1563140000000001</v>
      </c>
      <c r="S504" s="243">
        <v>0</v>
      </c>
      <c r="T504" s="244">
        <f>S504*H504</f>
        <v>0</v>
      </c>
      <c r="AR504" s="25" t="s">
        <v>238</v>
      </c>
      <c r="AT504" s="25" t="s">
        <v>151</v>
      </c>
      <c r="AU504" s="25" t="s">
        <v>80</v>
      </c>
      <c r="AY504" s="25" t="s">
        <v>148</v>
      </c>
      <c r="BE504" s="245">
        <f>IF(N504="základní",J504,0)</f>
        <v>0</v>
      </c>
      <c r="BF504" s="245">
        <f>IF(N504="snížená",J504,0)</f>
        <v>0</v>
      </c>
      <c r="BG504" s="245">
        <f>IF(N504="zákl. přenesená",J504,0)</f>
        <v>0</v>
      </c>
      <c r="BH504" s="245">
        <f>IF(N504="sníž. přenesená",J504,0)</f>
        <v>0</v>
      </c>
      <c r="BI504" s="245">
        <f>IF(N504="nulová",J504,0)</f>
        <v>0</v>
      </c>
      <c r="BJ504" s="25" t="s">
        <v>78</v>
      </c>
      <c r="BK504" s="245">
        <f>ROUND(I504*H504,2)</f>
        <v>0</v>
      </c>
      <c r="BL504" s="25" t="s">
        <v>238</v>
      </c>
      <c r="BM504" s="25" t="s">
        <v>899</v>
      </c>
    </row>
    <row r="505" s="13" customFormat="1">
      <c r="B505" s="258"/>
      <c r="C505" s="259"/>
      <c r="D505" s="248" t="s">
        <v>158</v>
      </c>
      <c r="E505" s="260" t="s">
        <v>21</v>
      </c>
      <c r="F505" s="261" t="s">
        <v>346</v>
      </c>
      <c r="G505" s="259"/>
      <c r="H505" s="260" t="s">
        <v>21</v>
      </c>
      <c r="I505" s="262"/>
      <c r="J505" s="259"/>
      <c r="K505" s="259"/>
      <c r="L505" s="263"/>
      <c r="M505" s="264"/>
      <c r="N505" s="265"/>
      <c r="O505" s="265"/>
      <c r="P505" s="265"/>
      <c r="Q505" s="265"/>
      <c r="R505" s="265"/>
      <c r="S505" s="265"/>
      <c r="T505" s="266"/>
      <c r="AT505" s="267" t="s">
        <v>158</v>
      </c>
      <c r="AU505" s="267" t="s">
        <v>80</v>
      </c>
      <c r="AV505" s="13" t="s">
        <v>78</v>
      </c>
      <c r="AW505" s="13" t="s">
        <v>34</v>
      </c>
      <c r="AX505" s="13" t="s">
        <v>70</v>
      </c>
      <c r="AY505" s="267" t="s">
        <v>148</v>
      </c>
    </row>
    <row r="506" s="12" customFormat="1">
      <c r="B506" s="246"/>
      <c r="C506" s="247"/>
      <c r="D506" s="248" t="s">
        <v>158</v>
      </c>
      <c r="E506" s="249" t="s">
        <v>21</v>
      </c>
      <c r="F506" s="250" t="s">
        <v>347</v>
      </c>
      <c r="G506" s="247"/>
      <c r="H506" s="251">
        <v>24.079999999999998</v>
      </c>
      <c r="I506" s="252"/>
      <c r="J506" s="247"/>
      <c r="K506" s="247"/>
      <c r="L506" s="253"/>
      <c r="M506" s="254"/>
      <c r="N506" s="255"/>
      <c r="O506" s="255"/>
      <c r="P506" s="255"/>
      <c r="Q506" s="255"/>
      <c r="R506" s="255"/>
      <c r="S506" s="255"/>
      <c r="T506" s="256"/>
      <c r="AT506" s="257" t="s">
        <v>158</v>
      </c>
      <c r="AU506" s="257" t="s">
        <v>80</v>
      </c>
      <c r="AV506" s="12" t="s">
        <v>80</v>
      </c>
      <c r="AW506" s="12" t="s">
        <v>34</v>
      </c>
      <c r="AX506" s="12" t="s">
        <v>70</v>
      </c>
      <c r="AY506" s="257" t="s">
        <v>148</v>
      </c>
    </row>
    <row r="507" s="12" customFormat="1">
      <c r="B507" s="246"/>
      <c r="C507" s="247"/>
      <c r="D507" s="248" t="s">
        <v>158</v>
      </c>
      <c r="E507" s="249" t="s">
        <v>21</v>
      </c>
      <c r="F507" s="250" t="s">
        <v>348</v>
      </c>
      <c r="G507" s="247"/>
      <c r="H507" s="251">
        <v>19.800000000000001</v>
      </c>
      <c r="I507" s="252"/>
      <c r="J507" s="247"/>
      <c r="K507" s="247"/>
      <c r="L507" s="253"/>
      <c r="M507" s="254"/>
      <c r="N507" s="255"/>
      <c r="O507" s="255"/>
      <c r="P507" s="255"/>
      <c r="Q507" s="255"/>
      <c r="R507" s="255"/>
      <c r="S507" s="255"/>
      <c r="T507" s="256"/>
      <c r="AT507" s="257" t="s">
        <v>158</v>
      </c>
      <c r="AU507" s="257" t="s">
        <v>80</v>
      </c>
      <c r="AV507" s="12" t="s">
        <v>80</v>
      </c>
      <c r="AW507" s="12" t="s">
        <v>34</v>
      </c>
      <c r="AX507" s="12" t="s">
        <v>70</v>
      </c>
      <c r="AY507" s="257" t="s">
        <v>148</v>
      </c>
    </row>
    <row r="508" s="12" customFormat="1">
      <c r="B508" s="246"/>
      <c r="C508" s="247"/>
      <c r="D508" s="248" t="s">
        <v>158</v>
      </c>
      <c r="E508" s="249" t="s">
        <v>21</v>
      </c>
      <c r="F508" s="250" t="s">
        <v>349</v>
      </c>
      <c r="G508" s="247"/>
      <c r="H508" s="251">
        <v>4.4800000000000004</v>
      </c>
      <c r="I508" s="252"/>
      <c r="J508" s="247"/>
      <c r="K508" s="247"/>
      <c r="L508" s="253"/>
      <c r="M508" s="254"/>
      <c r="N508" s="255"/>
      <c r="O508" s="255"/>
      <c r="P508" s="255"/>
      <c r="Q508" s="255"/>
      <c r="R508" s="255"/>
      <c r="S508" s="255"/>
      <c r="T508" s="256"/>
      <c r="AT508" s="257" t="s">
        <v>158</v>
      </c>
      <c r="AU508" s="257" t="s">
        <v>80</v>
      </c>
      <c r="AV508" s="12" t="s">
        <v>80</v>
      </c>
      <c r="AW508" s="12" t="s">
        <v>34</v>
      </c>
      <c r="AX508" s="12" t="s">
        <v>70</v>
      </c>
      <c r="AY508" s="257" t="s">
        <v>148</v>
      </c>
    </row>
    <row r="509" s="12" customFormat="1">
      <c r="B509" s="246"/>
      <c r="C509" s="247"/>
      <c r="D509" s="248" t="s">
        <v>158</v>
      </c>
      <c r="E509" s="249" t="s">
        <v>21</v>
      </c>
      <c r="F509" s="250" t="s">
        <v>350</v>
      </c>
      <c r="G509" s="247"/>
      <c r="H509" s="251">
        <v>18.800000000000001</v>
      </c>
      <c r="I509" s="252"/>
      <c r="J509" s="247"/>
      <c r="K509" s="247"/>
      <c r="L509" s="253"/>
      <c r="M509" s="254"/>
      <c r="N509" s="255"/>
      <c r="O509" s="255"/>
      <c r="P509" s="255"/>
      <c r="Q509" s="255"/>
      <c r="R509" s="255"/>
      <c r="S509" s="255"/>
      <c r="T509" s="256"/>
      <c r="AT509" s="257" t="s">
        <v>158</v>
      </c>
      <c r="AU509" s="257" t="s">
        <v>80</v>
      </c>
      <c r="AV509" s="12" t="s">
        <v>80</v>
      </c>
      <c r="AW509" s="12" t="s">
        <v>34</v>
      </c>
      <c r="AX509" s="12" t="s">
        <v>70</v>
      </c>
      <c r="AY509" s="257" t="s">
        <v>148</v>
      </c>
    </row>
    <row r="510" s="12" customFormat="1">
      <c r="B510" s="246"/>
      <c r="C510" s="247"/>
      <c r="D510" s="248" t="s">
        <v>158</v>
      </c>
      <c r="E510" s="249" t="s">
        <v>21</v>
      </c>
      <c r="F510" s="250" t="s">
        <v>351</v>
      </c>
      <c r="G510" s="247"/>
      <c r="H510" s="251">
        <v>2.3999999999999999</v>
      </c>
      <c r="I510" s="252"/>
      <c r="J510" s="247"/>
      <c r="K510" s="247"/>
      <c r="L510" s="253"/>
      <c r="M510" s="254"/>
      <c r="N510" s="255"/>
      <c r="O510" s="255"/>
      <c r="P510" s="255"/>
      <c r="Q510" s="255"/>
      <c r="R510" s="255"/>
      <c r="S510" s="255"/>
      <c r="T510" s="256"/>
      <c r="AT510" s="257" t="s">
        <v>158</v>
      </c>
      <c r="AU510" s="257" t="s">
        <v>80</v>
      </c>
      <c r="AV510" s="12" t="s">
        <v>80</v>
      </c>
      <c r="AW510" s="12" t="s">
        <v>34</v>
      </c>
      <c r="AX510" s="12" t="s">
        <v>70</v>
      </c>
      <c r="AY510" s="257" t="s">
        <v>148</v>
      </c>
    </row>
    <row r="511" s="12" customFormat="1">
      <c r="B511" s="246"/>
      <c r="C511" s="247"/>
      <c r="D511" s="248" t="s">
        <v>158</v>
      </c>
      <c r="E511" s="249" t="s">
        <v>21</v>
      </c>
      <c r="F511" s="250" t="s">
        <v>352</v>
      </c>
      <c r="G511" s="247"/>
      <c r="H511" s="251">
        <v>12.42</v>
      </c>
      <c r="I511" s="252"/>
      <c r="J511" s="247"/>
      <c r="K511" s="247"/>
      <c r="L511" s="253"/>
      <c r="M511" s="254"/>
      <c r="N511" s="255"/>
      <c r="O511" s="255"/>
      <c r="P511" s="255"/>
      <c r="Q511" s="255"/>
      <c r="R511" s="255"/>
      <c r="S511" s="255"/>
      <c r="T511" s="256"/>
      <c r="AT511" s="257" t="s">
        <v>158</v>
      </c>
      <c r="AU511" s="257" t="s">
        <v>80</v>
      </c>
      <c r="AV511" s="12" t="s">
        <v>80</v>
      </c>
      <c r="AW511" s="12" t="s">
        <v>34</v>
      </c>
      <c r="AX511" s="12" t="s">
        <v>70</v>
      </c>
      <c r="AY511" s="257" t="s">
        <v>148</v>
      </c>
    </row>
    <row r="512" s="12" customFormat="1">
      <c r="B512" s="246"/>
      <c r="C512" s="247"/>
      <c r="D512" s="248" t="s">
        <v>158</v>
      </c>
      <c r="E512" s="249" t="s">
        <v>21</v>
      </c>
      <c r="F512" s="250" t="s">
        <v>353</v>
      </c>
      <c r="G512" s="247"/>
      <c r="H512" s="251">
        <v>18.84</v>
      </c>
      <c r="I512" s="252"/>
      <c r="J512" s="247"/>
      <c r="K512" s="247"/>
      <c r="L512" s="253"/>
      <c r="M512" s="254"/>
      <c r="N512" s="255"/>
      <c r="O512" s="255"/>
      <c r="P512" s="255"/>
      <c r="Q512" s="255"/>
      <c r="R512" s="255"/>
      <c r="S512" s="255"/>
      <c r="T512" s="256"/>
      <c r="AT512" s="257" t="s">
        <v>158</v>
      </c>
      <c r="AU512" s="257" t="s">
        <v>80</v>
      </c>
      <c r="AV512" s="12" t="s">
        <v>80</v>
      </c>
      <c r="AW512" s="12" t="s">
        <v>34</v>
      </c>
      <c r="AX512" s="12" t="s">
        <v>70</v>
      </c>
      <c r="AY512" s="257" t="s">
        <v>148</v>
      </c>
    </row>
    <row r="513" s="13" customFormat="1">
      <c r="B513" s="258"/>
      <c r="C513" s="259"/>
      <c r="D513" s="248" t="s">
        <v>158</v>
      </c>
      <c r="E513" s="260" t="s">
        <v>21</v>
      </c>
      <c r="F513" s="261" t="s">
        <v>354</v>
      </c>
      <c r="G513" s="259"/>
      <c r="H513" s="260" t="s">
        <v>21</v>
      </c>
      <c r="I513" s="262"/>
      <c r="J513" s="259"/>
      <c r="K513" s="259"/>
      <c r="L513" s="263"/>
      <c r="M513" s="264"/>
      <c r="N513" s="265"/>
      <c r="O513" s="265"/>
      <c r="P513" s="265"/>
      <c r="Q513" s="265"/>
      <c r="R513" s="265"/>
      <c r="S513" s="265"/>
      <c r="T513" s="266"/>
      <c r="AT513" s="267" t="s">
        <v>158</v>
      </c>
      <c r="AU513" s="267" t="s">
        <v>80</v>
      </c>
      <c r="AV513" s="13" t="s">
        <v>78</v>
      </c>
      <c r="AW513" s="13" t="s">
        <v>34</v>
      </c>
      <c r="AX513" s="13" t="s">
        <v>70</v>
      </c>
      <c r="AY513" s="267" t="s">
        <v>148</v>
      </c>
    </row>
    <row r="514" s="12" customFormat="1">
      <c r="B514" s="246"/>
      <c r="C514" s="247"/>
      <c r="D514" s="248" t="s">
        <v>158</v>
      </c>
      <c r="E514" s="249" t="s">
        <v>21</v>
      </c>
      <c r="F514" s="250" t="s">
        <v>355</v>
      </c>
      <c r="G514" s="247"/>
      <c r="H514" s="251">
        <v>-3.1520000000000001</v>
      </c>
      <c r="I514" s="252"/>
      <c r="J514" s="247"/>
      <c r="K514" s="247"/>
      <c r="L514" s="253"/>
      <c r="M514" s="254"/>
      <c r="N514" s="255"/>
      <c r="O514" s="255"/>
      <c r="P514" s="255"/>
      <c r="Q514" s="255"/>
      <c r="R514" s="255"/>
      <c r="S514" s="255"/>
      <c r="T514" s="256"/>
      <c r="AT514" s="257" t="s">
        <v>158</v>
      </c>
      <c r="AU514" s="257" t="s">
        <v>80</v>
      </c>
      <c r="AV514" s="12" t="s">
        <v>80</v>
      </c>
      <c r="AW514" s="12" t="s">
        <v>34</v>
      </c>
      <c r="AX514" s="12" t="s">
        <v>70</v>
      </c>
      <c r="AY514" s="257" t="s">
        <v>148</v>
      </c>
    </row>
    <row r="515" s="12" customFormat="1">
      <c r="B515" s="246"/>
      <c r="C515" s="247"/>
      <c r="D515" s="248" t="s">
        <v>158</v>
      </c>
      <c r="E515" s="249" t="s">
        <v>21</v>
      </c>
      <c r="F515" s="250" t="s">
        <v>356</v>
      </c>
      <c r="G515" s="247"/>
      <c r="H515" s="251">
        <v>-8.2739999999999991</v>
      </c>
      <c r="I515" s="252"/>
      <c r="J515" s="247"/>
      <c r="K515" s="247"/>
      <c r="L515" s="253"/>
      <c r="M515" s="254"/>
      <c r="N515" s="255"/>
      <c r="O515" s="255"/>
      <c r="P515" s="255"/>
      <c r="Q515" s="255"/>
      <c r="R515" s="255"/>
      <c r="S515" s="255"/>
      <c r="T515" s="256"/>
      <c r="AT515" s="257" t="s">
        <v>158</v>
      </c>
      <c r="AU515" s="257" t="s">
        <v>80</v>
      </c>
      <c r="AV515" s="12" t="s">
        <v>80</v>
      </c>
      <c r="AW515" s="12" t="s">
        <v>34</v>
      </c>
      <c r="AX515" s="12" t="s">
        <v>70</v>
      </c>
      <c r="AY515" s="257" t="s">
        <v>148</v>
      </c>
    </row>
    <row r="516" s="12" customFormat="1">
      <c r="B516" s="246"/>
      <c r="C516" s="247"/>
      <c r="D516" s="248" t="s">
        <v>158</v>
      </c>
      <c r="E516" s="249" t="s">
        <v>21</v>
      </c>
      <c r="F516" s="250" t="s">
        <v>357</v>
      </c>
      <c r="G516" s="247"/>
      <c r="H516" s="251">
        <v>-2.3999999999999999</v>
      </c>
      <c r="I516" s="252"/>
      <c r="J516" s="247"/>
      <c r="K516" s="247"/>
      <c r="L516" s="253"/>
      <c r="M516" s="254"/>
      <c r="N516" s="255"/>
      <c r="O516" s="255"/>
      <c r="P516" s="255"/>
      <c r="Q516" s="255"/>
      <c r="R516" s="255"/>
      <c r="S516" s="255"/>
      <c r="T516" s="256"/>
      <c r="AT516" s="257" t="s">
        <v>158</v>
      </c>
      <c r="AU516" s="257" t="s">
        <v>80</v>
      </c>
      <c r="AV516" s="12" t="s">
        <v>80</v>
      </c>
      <c r="AW516" s="12" t="s">
        <v>34</v>
      </c>
      <c r="AX516" s="12" t="s">
        <v>70</v>
      </c>
      <c r="AY516" s="257" t="s">
        <v>148</v>
      </c>
    </row>
    <row r="517" s="15" customFormat="1">
      <c r="B517" s="289"/>
      <c r="C517" s="290"/>
      <c r="D517" s="248" t="s">
        <v>158</v>
      </c>
      <c r="E517" s="291" t="s">
        <v>21</v>
      </c>
      <c r="F517" s="292" t="s">
        <v>361</v>
      </c>
      <c r="G517" s="290"/>
      <c r="H517" s="293">
        <v>86.994</v>
      </c>
      <c r="I517" s="294"/>
      <c r="J517" s="290"/>
      <c r="K517" s="290"/>
      <c r="L517" s="295"/>
      <c r="M517" s="296"/>
      <c r="N517" s="297"/>
      <c r="O517" s="297"/>
      <c r="P517" s="297"/>
      <c r="Q517" s="297"/>
      <c r="R517" s="297"/>
      <c r="S517" s="297"/>
      <c r="T517" s="298"/>
      <c r="AT517" s="299" t="s">
        <v>158</v>
      </c>
      <c r="AU517" s="299" t="s">
        <v>80</v>
      </c>
      <c r="AV517" s="15" t="s">
        <v>149</v>
      </c>
      <c r="AW517" s="15" t="s">
        <v>34</v>
      </c>
      <c r="AX517" s="15" t="s">
        <v>70</v>
      </c>
      <c r="AY517" s="299" t="s">
        <v>148</v>
      </c>
    </row>
    <row r="518" s="13" customFormat="1">
      <c r="B518" s="258"/>
      <c r="C518" s="259"/>
      <c r="D518" s="248" t="s">
        <v>158</v>
      </c>
      <c r="E518" s="260" t="s">
        <v>21</v>
      </c>
      <c r="F518" s="261" t="s">
        <v>362</v>
      </c>
      <c r="G518" s="259"/>
      <c r="H518" s="260" t="s">
        <v>21</v>
      </c>
      <c r="I518" s="262"/>
      <c r="J518" s="259"/>
      <c r="K518" s="259"/>
      <c r="L518" s="263"/>
      <c r="M518" s="264"/>
      <c r="N518" s="265"/>
      <c r="O518" s="265"/>
      <c r="P518" s="265"/>
      <c r="Q518" s="265"/>
      <c r="R518" s="265"/>
      <c r="S518" s="265"/>
      <c r="T518" s="266"/>
      <c r="AT518" s="267" t="s">
        <v>158</v>
      </c>
      <c r="AU518" s="267" t="s">
        <v>80</v>
      </c>
      <c r="AV518" s="13" t="s">
        <v>78</v>
      </c>
      <c r="AW518" s="13" t="s">
        <v>34</v>
      </c>
      <c r="AX518" s="13" t="s">
        <v>70</v>
      </c>
      <c r="AY518" s="267" t="s">
        <v>148</v>
      </c>
    </row>
    <row r="519" s="12" customFormat="1">
      <c r="B519" s="246"/>
      <c r="C519" s="247"/>
      <c r="D519" s="248" t="s">
        <v>158</v>
      </c>
      <c r="E519" s="249" t="s">
        <v>21</v>
      </c>
      <c r="F519" s="250" t="s">
        <v>900</v>
      </c>
      <c r="G519" s="247"/>
      <c r="H519" s="251">
        <v>16.719999999999999</v>
      </c>
      <c r="I519" s="252"/>
      <c r="J519" s="247"/>
      <c r="K519" s="247"/>
      <c r="L519" s="253"/>
      <c r="M519" s="254"/>
      <c r="N519" s="255"/>
      <c r="O519" s="255"/>
      <c r="P519" s="255"/>
      <c r="Q519" s="255"/>
      <c r="R519" s="255"/>
      <c r="S519" s="255"/>
      <c r="T519" s="256"/>
      <c r="AT519" s="257" t="s">
        <v>158</v>
      </c>
      <c r="AU519" s="257" t="s">
        <v>80</v>
      </c>
      <c r="AV519" s="12" t="s">
        <v>80</v>
      </c>
      <c r="AW519" s="12" t="s">
        <v>34</v>
      </c>
      <c r="AX519" s="12" t="s">
        <v>70</v>
      </c>
      <c r="AY519" s="257" t="s">
        <v>148</v>
      </c>
    </row>
    <row r="520" s="13" customFormat="1">
      <c r="B520" s="258"/>
      <c r="C520" s="259"/>
      <c r="D520" s="248" t="s">
        <v>158</v>
      </c>
      <c r="E520" s="260" t="s">
        <v>21</v>
      </c>
      <c r="F520" s="261" t="s">
        <v>364</v>
      </c>
      <c r="G520" s="259"/>
      <c r="H520" s="260" t="s">
        <v>21</v>
      </c>
      <c r="I520" s="262"/>
      <c r="J520" s="259"/>
      <c r="K520" s="259"/>
      <c r="L520" s="263"/>
      <c r="M520" s="264"/>
      <c r="N520" s="265"/>
      <c r="O520" s="265"/>
      <c r="P520" s="265"/>
      <c r="Q520" s="265"/>
      <c r="R520" s="265"/>
      <c r="S520" s="265"/>
      <c r="T520" s="266"/>
      <c r="AT520" s="267" t="s">
        <v>158</v>
      </c>
      <c r="AU520" s="267" t="s">
        <v>80</v>
      </c>
      <c r="AV520" s="13" t="s">
        <v>78</v>
      </c>
      <c r="AW520" s="13" t="s">
        <v>34</v>
      </c>
      <c r="AX520" s="13" t="s">
        <v>70</v>
      </c>
      <c r="AY520" s="267" t="s">
        <v>148</v>
      </c>
    </row>
    <row r="521" s="12" customFormat="1">
      <c r="B521" s="246"/>
      <c r="C521" s="247"/>
      <c r="D521" s="248" t="s">
        <v>158</v>
      </c>
      <c r="E521" s="249" t="s">
        <v>21</v>
      </c>
      <c r="F521" s="250" t="s">
        <v>365</v>
      </c>
      <c r="G521" s="247"/>
      <c r="H521" s="251">
        <v>13.92</v>
      </c>
      <c r="I521" s="252"/>
      <c r="J521" s="247"/>
      <c r="K521" s="247"/>
      <c r="L521" s="253"/>
      <c r="M521" s="254"/>
      <c r="N521" s="255"/>
      <c r="O521" s="255"/>
      <c r="P521" s="255"/>
      <c r="Q521" s="255"/>
      <c r="R521" s="255"/>
      <c r="S521" s="255"/>
      <c r="T521" s="256"/>
      <c r="AT521" s="257" t="s">
        <v>158</v>
      </c>
      <c r="AU521" s="257" t="s">
        <v>80</v>
      </c>
      <c r="AV521" s="12" t="s">
        <v>80</v>
      </c>
      <c r="AW521" s="12" t="s">
        <v>34</v>
      </c>
      <c r="AX521" s="12" t="s">
        <v>70</v>
      </c>
      <c r="AY521" s="257" t="s">
        <v>148</v>
      </c>
    </row>
    <row r="522" s="12" customFormat="1">
      <c r="B522" s="246"/>
      <c r="C522" s="247"/>
      <c r="D522" s="248" t="s">
        <v>158</v>
      </c>
      <c r="E522" s="249" t="s">
        <v>21</v>
      </c>
      <c r="F522" s="250" t="s">
        <v>366</v>
      </c>
      <c r="G522" s="247"/>
      <c r="H522" s="251">
        <v>2.8959999999999999</v>
      </c>
      <c r="I522" s="252"/>
      <c r="J522" s="247"/>
      <c r="K522" s="247"/>
      <c r="L522" s="253"/>
      <c r="M522" s="254"/>
      <c r="N522" s="255"/>
      <c r="O522" s="255"/>
      <c r="P522" s="255"/>
      <c r="Q522" s="255"/>
      <c r="R522" s="255"/>
      <c r="S522" s="255"/>
      <c r="T522" s="256"/>
      <c r="AT522" s="257" t="s">
        <v>158</v>
      </c>
      <c r="AU522" s="257" t="s">
        <v>80</v>
      </c>
      <c r="AV522" s="12" t="s">
        <v>80</v>
      </c>
      <c r="AW522" s="12" t="s">
        <v>34</v>
      </c>
      <c r="AX522" s="12" t="s">
        <v>70</v>
      </c>
      <c r="AY522" s="257" t="s">
        <v>148</v>
      </c>
    </row>
    <row r="523" s="12" customFormat="1">
      <c r="B523" s="246"/>
      <c r="C523" s="247"/>
      <c r="D523" s="248" t="s">
        <v>158</v>
      </c>
      <c r="E523" s="249" t="s">
        <v>21</v>
      </c>
      <c r="F523" s="250" t="s">
        <v>367</v>
      </c>
      <c r="G523" s="247"/>
      <c r="H523" s="251">
        <v>11.32</v>
      </c>
      <c r="I523" s="252"/>
      <c r="J523" s="247"/>
      <c r="K523" s="247"/>
      <c r="L523" s="253"/>
      <c r="M523" s="254"/>
      <c r="N523" s="255"/>
      <c r="O523" s="255"/>
      <c r="P523" s="255"/>
      <c r="Q523" s="255"/>
      <c r="R523" s="255"/>
      <c r="S523" s="255"/>
      <c r="T523" s="256"/>
      <c r="AT523" s="257" t="s">
        <v>158</v>
      </c>
      <c r="AU523" s="257" t="s">
        <v>80</v>
      </c>
      <c r="AV523" s="12" t="s">
        <v>80</v>
      </c>
      <c r="AW523" s="12" t="s">
        <v>34</v>
      </c>
      <c r="AX523" s="12" t="s">
        <v>70</v>
      </c>
      <c r="AY523" s="257" t="s">
        <v>148</v>
      </c>
    </row>
    <row r="524" s="12" customFormat="1">
      <c r="B524" s="246"/>
      <c r="C524" s="247"/>
      <c r="D524" s="248" t="s">
        <v>158</v>
      </c>
      <c r="E524" s="249" t="s">
        <v>21</v>
      </c>
      <c r="F524" s="250" t="s">
        <v>368</v>
      </c>
      <c r="G524" s="247"/>
      <c r="H524" s="251">
        <v>11.140000000000001</v>
      </c>
      <c r="I524" s="252"/>
      <c r="J524" s="247"/>
      <c r="K524" s="247"/>
      <c r="L524" s="253"/>
      <c r="M524" s="254"/>
      <c r="N524" s="255"/>
      <c r="O524" s="255"/>
      <c r="P524" s="255"/>
      <c r="Q524" s="255"/>
      <c r="R524" s="255"/>
      <c r="S524" s="255"/>
      <c r="T524" s="256"/>
      <c r="AT524" s="257" t="s">
        <v>158</v>
      </c>
      <c r="AU524" s="257" t="s">
        <v>80</v>
      </c>
      <c r="AV524" s="12" t="s">
        <v>80</v>
      </c>
      <c r="AW524" s="12" t="s">
        <v>34</v>
      </c>
      <c r="AX524" s="12" t="s">
        <v>70</v>
      </c>
      <c r="AY524" s="257" t="s">
        <v>148</v>
      </c>
    </row>
    <row r="525" s="12" customFormat="1">
      <c r="B525" s="246"/>
      <c r="C525" s="247"/>
      <c r="D525" s="248" t="s">
        <v>158</v>
      </c>
      <c r="E525" s="249" t="s">
        <v>21</v>
      </c>
      <c r="F525" s="250" t="s">
        <v>369</v>
      </c>
      <c r="G525" s="247"/>
      <c r="H525" s="251">
        <v>11.76</v>
      </c>
      <c r="I525" s="252"/>
      <c r="J525" s="247"/>
      <c r="K525" s="247"/>
      <c r="L525" s="253"/>
      <c r="M525" s="254"/>
      <c r="N525" s="255"/>
      <c r="O525" s="255"/>
      <c r="P525" s="255"/>
      <c r="Q525" s="255"/>
      <c r="R525" s="255"/>
      <c r="S525" s="255"/>
      <c r="T525" s="256"/>
      <c r="AT525" s="257" t="s">
        <v>158</v>
      </c>
      <c r="AU525" s="257" t="s">
        <v>80</v>
      </c>
      <c r="AV525" s="12" t="s">
        <v>80</v>
      </c>
      <c r="AW525" s="12" t="s">
        <v>34</v>
      </c>
      <c r="AX525" s="12" t="s">
        <v>70</v>
      </c>
      <c r="AY525" s="257" t="s">
        <v>148</v>
      </c>
    </row>
    <row r="526" s="13" customFormat="1">
      <c r="B526" s="258"/>
      <c r="C526" s="259"/>
      <c r="D526" s="248" t="s">
        <v>158</v>
      </c>
      <c r="E526" s="260" t="s">
        <v>21</v>
      </c>
      <c r="F526" s="261" t="s">
        <v>354</v>
      </c>
      <c r="G526" s="259"/>
      <c r="H526" s="260" t="s">
        <v>21</v>
      </c>
      <c r="I526" s="262"/>
      <c r="J526" s="259"/>
      <c r="K526" s="259"/>
      <c r="L526" s="263"/>
      <c r="M526" s="264"/>
      <c r="N526" s="265"/>
      <c r="O526" s="265"/>
      <c r="P526" s="265"/>
      <c r="Q526" s="265"/>
      <c r="R526" s="265"/>
      <c r="S526" s="265"/>
      <c r="T526" s="266"/>
      <c r="AT526" s="267" t="s">
        <v>158</v>
      </c>
      <c r="AU526" s="267" t="s">
        <v>80</v>
      </c>
      <c r="AV526" s="13" t="s">
        <v>78</v>
      </c>
      <c r="AW526" s="13" t="s">
        <v>34</v>
      </c>
      <c r="AX526" s="13" t="s">
        <v>70</v>
      </c>
      <c r="AY526" s="267" t="s">
        <v>148</v>
      </c>
    </row>
    <row r="527" s="12" customFormat="1">
      <c r="B527" s="246"/>
      <c r="C527" s="247"/>
      <c r="D527" s="248" t="s">
        <v>158</v>
      </c>
      <c r="E527" s="249" t="s">
        <v>21</v>
      </c>
      <c r="F527" s="250" t="s">
        <v>355</v>
      </c>
      <c r="G527" s="247"/>
      <c r="H527" s="251">
        <v>-3.1520000000000001</v>
      </c>
      <c r="I527" s="252"/>
      <c r="J527" s="247"/>
      <c r="K527" s="247"/>
      <c r="L527" s="253"/>
      <c r="M527" s="254"/>
      <c r="N527" s="255"/>
      <c r="O527" s="255"/>
      <c r="P527" s="255"/>
      <c r="Q527" s="255"/>
      <c r="R527" s="255"/>
      <c r="S527" s="255"/>
      <c r="T527" s="256"/>
      <c r="AT527" s="257" t="s">
        <v>158</v>
      </c>
      <c r="AU527" s="257" t="s">
        <v>80</v>
      </c>
      <c r="AV527" s="12" t="s">
        <v>80</v>
      </c>
      <c r="AW527" s="12" t="s">
        <v>34</v>
      </c>
      <c r="AX527" s="12" t="s">
        <v>70</v>
      </c>
      <c r="AY527" s="257" t="s">
        <v>148</v>
      </c>
    </row>
    <row r="528" s="12" customFormat="1">
      <c r="B528" s="246"/>
      <c r="C528" s="247"/>
      <c r="D528" s="248" t="s">
        <v>158</v>
      </c>
      <c r="E528" s="249" t="s">
        <v>21</v>
      </c>
      <c r="F528" s="250" t="s">
        <v>370</v>
      </c>
      <c r="G528" s="247"/>
      <c r="H528" s="251">
        <v>-3.5459999999999998</v>
      </c>
      <c r="I528" s="252"/>
      <c r="J528" s="247"/>
      <c r="K528" s="247"/>
      <c r="L528" s="253"/>
      <c r="M528" s="254"/>
      <c r="N528" s="255"/>
      <c r="O528" s="255"/>
      <c r="P528" s="255"/>
      <c r="Q528" s="255"/>
      <c r="R528" s="255"/>
      <c r="S528" s="255"/>
      <c r="T528" s="256"/>
      <c r="AT528" s="257" t="s">
        <v>158</v>
      </c>
      <c r="AU528" s="257" t="s">
        <v>80</v>
      </c>
      <c r="AV528" s="12" t="s">
        <v>80</v>
      </c>
      <c r="AW528" s="12" t="s">
        <v>34</v>
      </c>
      <c r="AX528" s="12" t="s">
        <v>70</v>
      </c>
      <c r="AY528" s="257" t="s">
        <v>148</v>
      </c>
    </row>
    <row r="529" s="15" customFormat="1">
      <c r="B529" s="289"/>
      <c r="C529" s="290"/>
      <c r="D529" s="248" t="s">
        <v>158</v>
      </c>
      <c r="E529" s="291" t="s">
        <v>21</v>
      </c>
      <c r="F529" s="292" t="s">
        <v>371</v>
      </c>
      <c r="G529" s="290"/>
      <c r="H529" s="293">
        <v>61.058</v>
      </c>
      <c r="I529" s="294"/>
      <c r="J529" s="290"/>
      <c r="K529" s="290"/>
      <c r="L529" s="295"/>
      <c r="M529" s="296"/>
      <c r="N529" s="297"/>
      <c r="O529" s="297"/>
      <c r="P529" s="297"/>
      <c r="Q529" s="297"/>
      <c r="R529" s="297"/>
      <c r="S529" s="297"/>
      <c r="T529" s="298"/>
      <c r="AT529" s="299" t="s">
        <v>158</v>
      </c>
      <c r="AU529" s="299" t="s">
        <v>80</v>
      </c>
      <c r="AV529" s="15" t="s">
        <v>149</v>
      </c>
      <c r="AW529" s="15" t="s">
        <v>34</v>
      </c>
      <c r="AX529" s="15" t="s">
        <v>70</v>
      </c>
      <c r="AY529" s="299" t="s">
        <v>148</v>
      </c>
    </row>
    <row r="530" s="13" customFormat="1">
      <c r="B530" s="258"/>
      <c r="C530" s="259"/>
      <c r="D530" s="248" t="s">
        <v>158</v>
      </c>
      <c r="E530" s="260" t="s">
        <v>21</v>
      </c>
      <c r="F530" s="261" t="s">
        <v>372</v>
      </c>
      <c r="G530" s="259"/>
      <c r="H530" s="260" t="s">
        <v>21</v>
      </c>
      <c r="I530" s="262"/>
      <c r="J530" s="259"/>
      <c r="K530" s="259"/>
      <c r="L530" s="263"/>
      <c r="M530" s="264"/>
      <c r="N530" s="265"/>
      <c r="O530" s="265"/>
      <c r="P530" s="265"/>
      <c r="Q530" s="265"/>
      <c r="R530" s="265"/>
      <c r="S530" s="265"/>
      <c r="T530" s="266"/>
      <c r="AT530" s="267" t="s">
        <v>158</v>
      </c>
      <c r="AU530" s="267" t="s">
        <v>80</v>
      </c>
      <c r="AV530" s="13" t="s">
        <v>78</v>
      </c>
      <c r="AW530" s="13" t="s">
        <v>34</v>
      </c>
      <c r="AX530" s="13" t="s">
        <v>70</v>
      </c>
      <c r="AY530" s="267" t="s">
        <v>148</v>
      </c>
    </row>
    <row r="531" s="12" customFormat="1">
      <c r="B531" s="246"/>
      <c r="C531" s="247"/>
      <c r="D531" s="248" t="s">
        <v>158</v>
      </c>
      <c r="E531" s="249" t="s">
        <v>21</v>
      </c>
      <c r="F531" s="250" t="s">
        <v>373</v>
      </c>
      <c r="G531" s="247"/>
      <c r="H531" s="251">
        <v>36.479999999999997</v>
      </c>
      <c r="I531" s="252"/>
      <c r="J531" s="247"/>
      <c r="K531" s="247"/>
      <c r="L531" s="253"/>
      <c r="M531" s="254"/>
      <c r="N531" s="255"/>
      <c r="O531" s="255"/>
      <c r="P531" s="255"/>
      <c r="Q531" s="255"/>
      <c r="R531" s="255"/>
      <c r="S531" s="255"/>
      <c r="T531" s="256"/>
      <c r="AT531" s="257" t="s">
        <v>158</v>
      </c>
      <c r="AU531" s="257" t="s">
        <v>80</v>
      </c>
      <c r="AV531" s="12" t="s">
        <v>80</v>
      </c>
      <c r="AW531" s="12" t="s">
        <v>34</v>
      </c>
      <c r="AX531" s="12" t="s">
        <v>70</v>
      </c>
      <c r="AY531" s="257" t="s">
        <v>148</v>
      </c>
    </row>
    <row r="532" s="12" customFormat="1">
      <c r="B532" s="246"/>
      <c r="C532" s="247"/>
      <c r="D532" s="248" t="s">
        <v>158</v>
      </c>
      <c r="E532" s="249" t="s">
        <v>21</v>
      </c>
      <c r="F532" s="250" t="s">
        <v>374</v>
      </c>
      <c r="G532" s="247"/>
      <c r="H532" s="251">
        <v>-1.6000000000000001</v>
      </c>
      <c r="I532" s="252"/>
      <c r="J532" s="247"/>
      <c r="K532" s="247"/>
      <c r="L532" s="253"/>
      <c r="M532" s="254"/>
      <c r="N532" s="255"/>
      <c r="O532" s="255"/>
      <c r="P532" s="255"/>
      <c r="Q532" s="255"/>
      <c r="R532" s="255"/>
      <c r="S532" s="255"/>
      <c r="T532" s="256"/>
      <c r="AT532" s="257" t="s">
        <v>158</v>
      </c>
      <c r="AU532" s="257" t="s">
        <v>80</v>
      </c>
      <c r="AV532" s="12" t="s">
        <v>80</v>
      </c>
      <c r="AW532" s="12" t="s">
        <v>34</v>
      </c>
      <c r="AX532" s="12" t="s">
        <v>70</v>
      </c>
      <c r="AY532" s="257" t="s">
        <v>148</v>
      </c>
    </row>
    <row r="533" s="13" customFormat="1">
      <c r="B533" s="258"/>
      <c r="C533" s="259"/>
      <c r="D533" s="248" t="s">
        <v>158</v>
      </c>
      <c r="E533" s="260" t="s">
        <v>21</v>
      </c>
      <c r="F533" s="261" t="s">
        <v>375</v>
      </c>
      <c r="G533" s="259"/>
      <c r="H533" s="260" t="s">
        <v>21</v>
      </c>
      <c r="I533" s="262"/>
      <c r="J533" s="259"/>
      <c r="K533" s="259"/>
      <c r="L533" s="263"/>
      <c r="M533" s="264"/>
      <c r="N533" s="265"/>
      <c r="O533" s="265"/>
      <c r="P533" s="265"/>
      <c r="Q533" s="265"/>
      <c r="R533" s="265"/>
      <c r="S533" s="265"/>
      <c r="T533" s="266"/>
      <c r="AT533" s="267" t="s">
        <v>158</v>
      </c>
      <c r="AU533" s="267" t="s">
        <v>80</v>
      </c>
      <c r="AV533" s="13" t="s">
        <v>78</v>
      </c>
      <c r="AW533" s="13" t="s">
        <v>34</v>
      </c>
      <c r="AX533" s="13" t="s">
        <v>70</v>
      </c>
      <c r="AY533" s="267" t="s">
        <v>148</v>
      </c>
    </row>
    <row r="534" s="12" customFormat="1">
      <c r="B534" s="246"/>
      <c r="C534" s="247"/>
      <c r="D534" s="248" t="s">
        <v>158</v>
      </c>
      <c r="E534" s="249" t="s">
        <v>21</v>
      </c>
      <c r="F534" s="250" t="s">
        <v>376</v>
      </c>
      <c r="G534" s="247"/>
      <c r="H534" s="251">
        <v>3.1200000000000001</v>
      </c>
      <c r="I534" s="252"/>
      <c r="J534" s="247"/>
      <c r="K534" s="247"/>
      <c r="L534" s="253"/>
      <c r="M534" s="254"/>
      <c r="N534" s="255"/>
      <c r="O534" s="255"/>
      <c r="P534" s="255"/>
      <c r="Q534" s="255"/>
      <c r="R534" s="255"/>
      <c r="S534" s="255"/>
      <c r="T534" s="256"/>
      <c r="AT534" s="257" t="s">
        <v>158</v>
      </c>
      <c r="AU534" s="257" t="s">
        <v>80</v>
      </c>
      <c r="AV534" s="12" t="s">
        <v>80</v>
      </c>
      <c r="AW534" s="12" t="s">
        <v>34</v>
      </c>
      <c r="AX534" s="12" t="s">
        <v>70</v>
      </c>
      <c r="AY534" s="257" t="s">
        <v>148</v>
      </c>
    </row>
    <row r="535" s="12" customFormat="1">
      <c r="B535" s="246"/>
      <c r="C535" s="247"/>
      <c r="D535" s="248" t="s">
        <v>158</v>
      </c>
      <c r="E535" s="249" t="s">
        <v>21</v>
      </c>
      <c r="F535" s="250" t="s">
        <v>377</v>
      </c>
      <c r="G535" s="247"/>
      <c r="H535" s="251">
        <v>3.2000000000000002</v>
      </c>
      <c r="I535" s="252"/>
      <c r="J535" s="247"/>
      <c r="K535" s="247"/>
      <c r="L535" s="253"/>
      <c r="M535" s="254"/>
      <c r="N535" s="255"/>
      <c r="O535" s="255"/>
      <c r="P535" s="255"/>
      <c r="Q535" s="255"/>
      <c r="R535" s="255"/>
      <c r="S535" s="255"/>
      <c r="T535" s="256"/>
      <c r="AT535" s="257" t="s">
        <v>158</v>
      </c>
      <c r="AU535" s="257" t="s">
        <v>80</v>
      </c>
      <c r="AV535" s="12" t="s">
        <v>80</v>
      </c>
      <c r="AW535" s="12" t="s">
        <v>34</v>
      </c>
      <c r="AX535" s="12" t="s">
        <v>70</v>
      </c>
      <c r="AY535" s="257" t="s">
        <v>148</v>
      </c>
    </row>
    <row r="536" s="12" customFormat="1">
      <c r="B536" s="246"/>
      <c r="C536" s="247"/>
      <c r="D536" s="248" t="s">
        <v>158</v>
      </c>
      <c r="E536" s="249" t="s">
        <v>21</v>
      </c>
      <c r="F536" s="250" t="s">
        <v>378</v>
      </c>
      <c r="G536" s="247"/>
      <c r="H536" s="251">
        <v>3.6000000000000001</v>
      </c>
      <c r="I536" s="252"/>
      <c r="J536" s="247"/>
      <c r="K536" s="247"/>
      <c r="L536" s="253"/>
      <c r="M536" s="254"/>
      <c r="N536" s="255"/>
      <c r="O536" s="255"/>
      <c r="P536" s="255"/>
      <c r="Q536" s="255"/>
      <c r="R536" s="255"/>
      <c r="S536" s="255"/>
      <c r="T536" s="256"/>
      <c r="AT536" s="257" t="s">
        <v>158</v>
      </c>
      <c r="AU536" s="257" t="s">
        <v>80</v>
      </c>
      <c r="AV536" s="12" t="s">
        <v>80</v>
      </c>
      <c r="AW536" s="12" t="s">
        <v>34</v>
      </c>
      <c r="AX536" s="12" t="s">
        <v>70</v>
      </c>
      <c r="AY536" s="257" t="s">
        <v>148</v>
      </c>
    </row>
    <row r="537" s="12" customFormat="1">
      <c r="B537" s="246"/>
      <c r="C537" s="247"/>
      <c r="D537" s="248" t="s">
        <v>158</v>
      </c>
      <c r="E537" s="249" t="s">
        <v>21</v>
      </c>
      <c r="F537" s="250" t="s">
        <v>379</v>
      </c>
      <c r="G537" s="247"/>
      <c r="H537" s="251">
        <v>2.7200000000000002</v>
      </c>
      <c r="I537" s="252"/>
      <c r="J537" s="247"/>
      <c r="K537" s="247"/>
      <c r="L537" s="253"/>
      <c r="M537" s="254"/>
      <c r="N537" s="255"/>
      <c r="O537" s="255"/>
      <c r="P537" s="255"/>
      <c r="Q537" s="255"/>
      <c r="R537" s="255"/>
      <c r="S537" s="255"/>
      <c r="T537" s="256"/>
      <c r="AT537" s="257" t="s">
        <v>158</v>
      </c>
      <c r="AU537" s="257" t="s">
        <v>80</v>
      </c>
      <c r="AV537" s="12" t="s">
        <v>80</v>
      </c>
      <c r="AW537" s="12" t="s">
        <v>34</v>
      </c>
      <c r="AX537" s="12" t="s">
        <v>70</v>
      </c>
      <c r="AY537" s="257" t="s">
        <v>148</v>
      </c>
    </row>
    <row r="538" s="12" customFormat="1">
      <c r="B538" s="246"/>
      <c r="C538" s="247"/>
      <c r="D538" s="248" t="s">
        <v>158</v>
      </c>
      <c r="E538" s="249" t="s">
        <v>21</v>
      </c>
      <c r="F538" s="250" t="s">
        <v>380</v>
      </c>
      <c r="G538" s="247"/>
      <c r="H538" s="251">
        <v>2.96</v>
      </c>
      <c r="I538" s="252"/>
      <c r="J538" s="247"/>
      <c r="K538" s="247"/>
      <c r="L538" s="253"/>
      <c r="M538" s="254"/>
      <c r="N538" s="255"/>
      <c r="O538" s="255"/>
      <c r="P538" s="255"/>
      <c r="Q538" s="255"/>
      <c r="R538" s="255"/>
      <c r="S538" s="255"/>
      <c r="T538" s="256"/>
      <c r="AT538" s="257" t="s">
        <v>158</v>
      </c>
      <c r="AU538" s="257" t="s">
        <v>80</v>
      </c>
      <c r="AV538" s="12" t="s">
        <v>80</v>
      </c>
      <c r="AW538" s="12" t="s">
        <v>34</v>
      </c>
      <c r="AX538" s="12" t="s">
        <v>70</v>
      </c>
      <c r="AY538" s="257" t="s">
        <v>148</v>
      </c>
    </row>
    <row r="539" s="12" customFormat="1">
      <c r="B539" s="246"/>
      <c r="C539" s="247"/>
      <c r="D539" s="248" t="s">
        <v>158</v>
      </c>
      <c r="E539" s="249" t="s">
        <v>21</v>
      </c>
      <c r="F539" s="250" t="s">
        <v>381</v>
      </c>
      <c r="G539" s="247"/>
      <c r="H539" s="251">
        <v>3.2000000000000002</v>
      </c>
      <c r="I539" s="252"/>
      <c r="J539" s="247"/>
      <c r="K539" s="247"/>
      <c r="L539" s="253"/>
      <c r="M539" s="254"/>
      <c r="N539" s="255"/>
      <c r="O539" s="255"/>
      <c r="P539" s="255"/>
      <c r="Q539" s="255"/>
      <c r="R539" s="255"/>
      <c r="S539" s="255"/>
      <c r="T539" s="256"/>
      <c r="AT539" s="257" t="s">
        <v>158</v>
      </c>
      <c r="AU539" s="257" t="s">
        <v>80</v>
      </c>
      <c r="AV539" s="12" t="s">
        <v>80</v>
      </c>
      <c r="AW539" s="12" t="s">
        <v>34</v>
      </c>
      <c r="AX539" s="12" t="s">
        <v>70</v>
      </c>
      <c r="AY539" s="257" t="s">
        <v>148</v>
      </c>
    </row>
    <row r="540" s="12" customFormat="1">
      <c r="B540" s="246"/>
      <c r="C540" s="247"/>
      <c r="D540" s="248" t="s">
        <v>158</v>
      </c>
      <c r="E540" s="249" t="s">
        <v>21</v>
      </c>
      <c r="F540" s="250" t="s">
        <v>382</v>
      </c>
      <c r="G540" s="247"/>
      <c r="H540" s="251">
        <v>3.1200000000000001</v>
      </c>
      <c r="I540" s="252"/>
      <c r="J540" s="247"/>
      <c r="K540" s="247"/>
      <c r="L540" s="253"/>
      <c r="M540" s="254"/>
      <c r="N540" s="255"/>
      <c r="O540" s="255"/>
      <c r="P540" s="255"/>
      <c r="Q540" s="255"/>
      <c r="R540" s="255"/>
      <c r="S540" s="255"/>
      <c r="T540" s="256"/>
      <c r="AT540" s="257" t="s">
        <v>158</v>
      </c>
      <c r="AU540" s="257" t="s">
        <v>80</v>
      </c>
      <c r="AV540" s="12" t="s">
        <v>80</v>
      </c>
      <c r="AW540" s="12" t="s">
        <v>34</v>
      </c>
      <c r="AX540" s="12" t="s">
        <v>70</v>
      </c>
      <c r="AY540" s="257" t="s">
        <v>148</v>
      </c>
    </row>
    <row r="541" s="13" customFormat="1">
      <c r="B541" s="258"/>
      <c r="C541" s="259"/>
      <c r="D541" s="248" t="s">
        <v>158</v>
      </c>
      <c r="E541" s="260" t="s">
        <v>21</v>
      </c>
      <c r="F541" s="261" t="s">
        <v>383</v>
      </c>
      <c r="G541" s="259"/>
      <c r="H541" s="260" t="s">
        <v>21</v>
      </c>
      <c r="I541" s="262"/>
      <c r="J541" s="259"/>
      <c r="K541" s="259"/>
      <c r="L541" s="263"/>
      <c r="M541" s="264"/>
      <c r="N541" s="265"/>
      <c r="O541" s="265"/>
      <c r="P541" s="265"/>
      <c r="Q541" s="265"/>
      <c r="R541" s="265"/>
      <c r="S541" s="265"/>
      <c r="T541" s="266"/>
      <c r="AT541" s="267" t="s">
        <v>158</v>
      </c>
      <c r="AU541" s="267" t="s">
        <v>80</v>
      </c>
      <c r="AV541" s="13" t="s">
        <v>78</v>
      </c>
      <c r="AW541" s="13" t="s">
        <v>34</v>
      </c>
      <c r="AX541" s="13" t="s">
        <v>70</v>
      </c>
      <c r="AY541" s="267" t="s">
        <v>148</v>
      </c>
    </row>
    <row r="542" s="12" customFormat="1">
      <c r="B542" s="246"/>
      <c r="C542" s="247"/>
      <c r="D542" s="248" t="s">
        <v>158</v>
      </c>
      <c r="E542" s="249" t="s">
        <v>21</v>
      </c>
      <c r="F542" s="250" t="s">
        <v>384</v>
      </c>
      <c r="G542" s="247"/>
      <c r="H542" s="251">
        <v>1.9199999999999999</v>
      </c>
      <c r="I542" s="252"/>
      <c r="J542" s="247"/>
      <c r="K542" s="247"/>
      <c r="L542" s="253"/>
      <c r="M542" s="254"/>
      <c r="N542" s="255"/>
      <c r="O542" s="255"/>
      <c r="P542" s="255"/>
      <c r="Q542" s="255"/>
      <c r="R542" s="255"/>
      <c r="S542" s="255"/>
      <c r="T542" s="256"/>
      <c r="AT542" s="257" t="s">
        <v>158</v>
      </c>
      <c r="AU542" s="257" t="s">
        <v>80</v>
      </c>
      <c r="AV542" s="12" t="s">
        <v>80</v>
      </c>
      <c r="AW542" s="12" t="s">
        <v>34</v>
      </c>
      <c r="AX542" s="12" t="s">
        <v>70</v>
      </c>
      <c r="AY542" s="257" t="s">
        <v>148</v>
      </c>
    </row>
    <row r="543" s="12" customFormat="1">
      <c r="B543" s="246"/>
      <c r="C543" s="247"/>
      <c r="D543" s="248" t="s">
        <v>158</v>
      </c>
      <c r="E543" s="249" t="s">
        <v>21</v>
      </c>
      <c r="F543" s="250" t="s">
        <v>385</v>
      </c>
      <c r="G543" s="247"/>
      <c r="H543" s="251">
        <v>2.96</v>
      </c>
      <c r="I543" s="252"/>
      <c r="J543" s="247"/>
      <c r="K543" s="247"/>
      <c r="L543" s="253"/>
      <c r="M543" s="254"/>
      <c r="N543" s="255"/>
      <c r="O543" s="255"/>
      <c r="P543" s="255"/>
      <c r="Q543" s="255"/>
      <c r="R543" s="255"/>
      <c r="S543" s="255"/>
      <c r="T543" s="256"/>
      <c r="AT543" s="257" t="s">
        <v>158</v>
      </c>
      <c r="AU543" s="257" t="s">
        <v>80</v>
      </c>
      <c r="AV543" s="12" t="s">
        <v>80</v>
      </c>
      <c r="AW543" s="12" t="s">
        <v>34</v>
      </c>
      <c r="AX543" s="12" t="s">
        <v>70</v>
      </c>
      <c r="AY543" s="257" t="s">
        <v>148</v>
      </c>
    </row>
    <row r="544" s="12" customFormat="1">
      <c r="B544" s="246"/>
      <c r="C544" s="247"/>
      <c r="D544" s="248" t="s">
        <v>158</v>
      </c>
      <c r="E544" s="249" t="s">
        <v>21</v>
      </c>
      <c r="F544" s="250" t="s">
        <v>386</v>
      </c>
      <c r="G544" s="247"/>
      <c r="H544" s="251">
        <v>2.7200000000000002</v>
      </c>
      <c r="I544" s="252"/>
      <c r="J544" s="247"/>
      <c r="K544" s="247"/>
      <c r="L544" s="253"/>
      <c r="M544" s="254"/>
      <c r="N544" s="255"/>
      <c r="O544" s="255"/>
      <c r="P544" s="255"/>
      <c r="Q544" s="255"/>
      <c r="R544" s="255"/>
      <c r="S544" s="255"/>
      <c r="T544" s="256"/>
      <c r="AT544" s="257" t="s">
        <v>158</v>
      </c>
      <c r="AU544" s="257" t="s">
        <v>80</v>
      </c>
      <c r="AV544" s="12" t="s">
        <v>80</v>
      </c>
      <c r="AW544" s="12" t="s">
        <v>34</v>
      </c>
      <c r="AX544" s="12" t="s">
        <v>70</v>
      </c>
      <c r="AY544" s="257" t="s">
        <v>148</v>
      </c>
    </row>
    <row r="545" s="12" customFormat="1">
      <c r="B545" s="246"/>
      <c r="C545" s="247"/>
      <c r="D545" s="248" t="s">
        <v>158</v>
      </c>
      <c r="E545" s="249" t="s">
        <v>21</v>
      </c>
      <c r="F545" s="250" t="s">
        <v>387</v>
      </c>
      <c r="G545" s="247"/>
      <c r="H545" s="251">
        <v>3.2799999999999998</v>
      </c>
      <c r="I545" s="252"/>
      <c r="J545" s="247"/>
      <c r="K545" s="247"/>
      <c r="L545" s="253"/>
      <c r="M545" s="254"/>
      <c r="N545" s="255"/>
      <c r="O545" s="255"/>
      <c r="P545" s="255"/>
      <c r="Q545" s="255"/>
      <c r="R545" s="255"/>
      <c r="S545" s="255"/>
      <c r="T545" s="256"/>
      <c r="AT545" s="257" t="s">
        <v>158</v>
      </c>
      <c r="AU545" s="257" t="s">
        <v>80</v>
      </c>
      <c r="AV545" s="12" t="s">
        <v>80</v>
      </c>
      <c r="AW545" s="12" t="s">
        <v>34</v>
      </c>
      <c r="AX545" s="12" t="s">
        <v>70</v>
      </c>
      <c r="AY545" s="257" t="s">
        <v>148</v>
      </c>
    </row>
    <row r="546" s="12" customFormat="1">
      <c r="B546" s="246"/>
      <c r="C546" s="247"/>
      <c r="D546" s="248" t="s">
        <v>158</v>
      </c>
      <c r="E546" s="249" t="s">
        <v>21</v>
      </c>
      <c r="F546" s="250" t="s">
        <v>388</v>
      </c>
      <c r="G546" s="247"/>
      <c r="H546" s="251">
        <v>4.1600000000000001</v>
      </c>
      <c r="I546" s="252"/>
      <c r="J546" s="247"/>
      <c r="K546" s="247"/>
      <c r="L546" s="253"/>
      <c r="M546" s="254"/>
      <c r="N546" s="255"/>
      <c r="O546" s="255"/>
      <c r="P546" s="255"/>
      <c r="Q546" s="255"/>
      <c r="R546" s="255"/>
      <c r="S546" s="255"/>
      <c r="T546" s="256"/>
      <c r="AT546" s="257" t="s">
        <v>158</v>
      </c>
      <c r="AU546" s="257" t="s">
        <v>80</v>
      </c>
      <c r="AV546" s="12" t="s">
        <v>80</v>
      </c>
      <c r="AW546" s="12" t="s">
        <v>34</v>
      </c>
      <c r="AX546" s="12" t="s">
        <v>70</v>
      </c>
      <c r="AY546" s="257" t="s">
        <v>148</v>
      </c>
    </row>
    <row r="547" s="15" customFormat="1">
      <c r="B547" s="289"/>
      <c r="C547" s="290"/>
      <c r="D547" s="248" t="s">
        <v>158</v>
      </c>
      <c r="E547" s="291" t="s">
        <v>21</v>
      </c>
      <c r="F547" s="292" t="s">
        <v>389</v>
      </c>
      <c r="G547" s="290"/>
      <c r="H547" s="293">
        <v>71.840000000000003</v>
      </c>
      <c r="I547" s="294"/>
      <c r="J547" s="290"/>
      <c r="K547" s="290"/>
      <c r="L547" s="295"/>
      <c r="M547" s="296"/>
      <c r="N547" s="297"/>
      <c r="O547" s="297"/>
      <c r="P547" s="297"/>
      <c r="Q547" s="297"/>
      <c r="R547" s="297"/>
      <c r="S547" s="297"/>
      <c r="T547" s="298"/>
      <c r="AT547" s="299" t="s">
        <v>158</v>
      </c>
      <c r="AU547" s="299" t="s">
        <v>80</v>
      </c>
      <c r="AV547" s="15" t="s">
        <v>149</v>
      </c>
      <c r="AW547" s="15" t="s">
        <v>34</v>
      </c>
      <c r="AX547" s="15" t="s">
        <v>70</v>
      </c>
      <c r="AY547" s="299" t="s">
        <v>148</v>
      </c>
    </row>
    <row r="548" s="13" customFormat="1">
      <c r="B548" s="258"/>
      <c r="C548" s="259"/>
      <c r="D548" s="248" t="s">
        <v>158</v>
      </c>
      <c r="E548" s="260" t="s">
        <v>21</v>
      </c>
      <c r="F548" s="261" t="s">
        <v>390</v>
      </c>
      <c r="G548" s="259"/>
      <c r="H548" s="260" t="s">
        <v>21</v>
      </c>
      <c r="I548" s="262"/>
      <c r="J548" s="259"/>
      <c r="K548" s="259"/>
      <c r="L548" s="263"/>
      <c r="M548" s="264"/>
      <c r="N548" s="265"/>
      <c r="O548" s="265"/>
      <c r="P548" s="265"/>
      <c r="Q548" s="265"/>
      <c r="R548" s="265"/>
      <c r="S548" s="265"/>
      <c r="T548" s="266"/>
      <c r="AT548" s="267" t="s">
        <v>158</v>
      </c>
      <c r="AU548" s="267" t="s">
        <v>80</v>
      </c>
      <c r="AV548" s="13" t="s">
        <v>78</v>
      </c>
      <c r="AW548" s="13" t="s">
        <v>34</v>
      </c>
      <c r="AX548" s="13" t="s">
        <v>70</v>
      </c>
      <c r="AY548" s="267" t="s">
        <v>148</v>
      </c>
    </row>
    <row r="549" s="12" customFormat="1">
      <c r="B549" s="246"/>
      <c r="C549" s="247"/>
      <c r="D549" s="248" t="s">
        <v>158</v>
      </c>
      <c r="E549" s="249" t="s">
        <v>21</v>
      </c>
      <c r="F549" s="250" t="s">
        <v>391</v>
      </c>
      <c r="G549" s="247"/>
      <c r="H549" s="251">
        <v>10.02</v>
      </c>
      <c r="I549" s="252"/>
      <c r="J549" s="247"/>
      <c r="K549" s="247"/>
      <c r="L549" s="253"/>
      <c r="M549" s="254"/>
      <c r="N549" s="255"/>
      <c r="O549" s="255"/>
      <c r="P549" s="255"/>
      <c r="Q549" s="255"/>
      <c r="R549" s="255"/>
      <c r="S549" s="255"/>
      <c r="T549" s="256"/>
      <c r="AT549" s="257" t="s">
        <v>158</v>
      </c>
      <c r="AU549" s="257" t="s">
        <v>80</v>
      </c>
      <c r="AV549" s="12" t="s">
        <v>80</v>
      </c>
      <c r="AW549" s="12" t="s">
        <v>34</v>
      </c>
      <c r="AX549" s="12" t="s">
        <v>70</v>
      </c>
      <c r="AY549" s="257" t="s">
        <v>148</v>
      </c>
    </row>
    <row r="550" s="12" customFormat="1">
      <c r="B550" s="246"/>
      <c r="C550" s="247"/>
      <c r="D550" s="248" t="s">
        <v>158</v>
      </c>
      <c r="E550" s="249" t="s">
        <v>21</v>
      </c>
      <c r="F550" s="250" t="s">
        <v>392</v>
      </c>
      <c r="G550" s="247"/>
      <c r="H550" s="251">
        <v>10.02</v>
      </c>
      <c r="I550" s="252"/>
      <c r="J550" s="247"/>
      <c r="K550" s="247"/>
      <c r="L550" s="253"/>
      <c r="M550" s="254"/>
      <c r="N550" s="255"/>
      <c r="O550" s="255"/>
      <c r="P550" s="255"/>
      <c r="Q550" s="255"/>
      <c r="R550" s="255"/>
      <c r="S550" s="255"/>
      <c r="T550" s="256"/>
      <c r="AT550" s="257" t="s">
        <v>158</v>
      </c>
      <c r="AU550" s="257" t="s">
        <v>80</v>
      </c>
      <c r="AV550" s="12" t="s">
        <v>80</v>
      </c>
      <c r="AW550" s="12" t="s">
        <v>34</v>
      </c>
      <c r="AX550" s="12" t="s">
        <v>70</v>
      </c>
      <c r="AY550" s="257" t="s">
        <v>148</v>
      </c>
    </row>
    <row r="551" s="12" customFormat="1">
      <c r="B551" s="246"/>
      <c r="C551" s="247"/>
      <c r="D551" s="248" t="s">
        <v>158</v>
      </c>
      <c r="E551" s="249" t="s">
        <v>21</v>
      </c>
      <c r="F551" s="250" t="s">
        <v>393</v>
      </c>
      <c r="G551" s="247"/>
      <c r="H551" s="251">
        <v>10.220000000000001</v>
      </c>
      <c r="I551" s="252"/>
      <c r="J551" s="247"/>
      <c r="K551" s="247"/>
      <c r="L551" s="253"/>
      <c r="M551" s="254"/>
      <c r="N551" s="255"/>
      <c r="O551" s="255"/>
      <c r="P551" s="255"/>
      <c r="Q551" s="255"/>
      <c r="R551" s="255"/>
      <c r="S551" s="255"/>
      <c r="T551" s="256"/>
      <c r="AT551" s="257" t="s">
        <v>158</v>
      </c>
      <c r="AU551" s="257" t="s">
        <v>80</v>
      </c>
      <c r="AV551" s="12" t="s">
        <v>80</v>
      </c>
      <c r="AW551" s="12" t="s">
        <v>34</v>
      </c>
      <c r="AX551" s="12" t="s">
        <v>70</v>
      </c>
      <c r="AY551" s="257" t="s">
        <v>148</v>
      </c>
    </row>
    <row r="552" s="12" customFormat="1">
      <c r="B552" s="246"/>
      <c r="C552" s="247"/>
      <c r="D552" s="248" t="s">
        <v>158</v>
      </c>
      <c r="E552" s="249" t="s">
        <v>21</v>
      </c>
      <c r="F552" s="250" t="s">
        <v>394</v>
      </c>
      <c r="G552" s="247"/>
      <c r="H552" s="251">
        <v>10.220000000000001</v>
      </c>
      <c r="I552" s="252"/>
      <c r="J552" s="247"/>
      <c r="K552" s="247"/>
      <c r="L552" s="253"/>
      <c r="M552" s="254"/>
      <c r="N552" s="255"/>
      <c r="O552" s="255"/>
      <c r="P552" s="255"/>
      <c r="Q552" s="255"/>
      <c r="R552" s="255"/>
      <c r="S552" s="255"/>
      <c r="T552" s="256"/>
      <c r="AT552" s="257" t="s">
        <v>158</v>
      </c>
      <c r="AU552" s="257" t="s">
        <v>80</v>
      </c>
      <c r="AV552" s="12" t="s">
        <v>80</v>
      </c>
      <c r="AW552" s="12" t="s">
        <v>34</v>
      </c>
      <c r="AX552" s="12" t="s">
        <v>70</v>
      </c>
      <c r="AY552" s="257" t="s">
        <v>148</v>
      </c>
    </row>
    <row r="553" s="12" customFormat="1">
      <c r="B553" s="246"/>
      <c r="C553" s="247"/>
      <c r="D553" s="248" t="s">
        <v>158</v>
      </c>
      <c r="E553" s="249" t="s">
        <v>21</v>
      </c>
      <c r="F553" s="250" t="s">
        <v>395</v>
      </c>
      <c r="G553" s="247"/>
      <c r="H553" s="251">
        <v>3</v>
      </c>
      <c r="I553" s="252"/>
      <c r="J553" s="247"/>
      <c r="K553" s="247"/>
      <c r="L553" s="253"/>
      <c r="M553" s="254"/>
      <c r="N553" s="255"/>
      <c r="O553" s="255"/>
      <c r="P553" s="255"/>
      <c r="Q553" s="255"/>
      <c r="R553" s="255"/>
      <c r="S553" s="255"/>
      <c r="T553" s="256"/>
      <c r="AT553" s="257" t="s">
        <v>158</v>
      </c>
      <c r="AU553" s="257" t="s">
        <v>80</v>
      </c>
      <c r="AV553" s="12" t="s">
        <v>80</v>
      </c>
      <c r="AW553" s="12" t="s">
        <v>34</v>
      </c>
      <c r="AX553" s="12" t="s">
        <v>70</v>
      </c>
      <c r="AY553" s="257" t="s">
        <v>148</v>
      </c>
    </row>
    <row r="554" s="13" customFormat="1">
      <c r="B554" s="258"/>
      <c r="C554" s="259"/>
      <c r="D554" s="248" t="s">
        <v>158</v>
      </c>
      <c r="E554" s="260" t="s">
        <v>21</v>
      </c>
      <c r="F554" s="261" t="s">
        <v>396</v>
      </c>
      <c r="G554" s="259"/>
      <c r="H554" s="260" t="s">
        <v>21</v>
      </c>
      <c r="I554" s="262"/>
      <c r="J554" s="259"/>
      <c r="K554" s="259"/>
      <c r="L554" s="263"/>
      <c r="M554" s="264"/>
      <c r="N554" s="265"/>
      <c r="O554" s="265"/>
      <c r="P554" s="265"/>
      <c r="Q554" s="265"/>
      <c r="R554" s="265"/>
      <c r="S554" s="265"/>
      <c r="T554" s="266"/>
      <c r="AT554" s="267" t="s">
        <v>158</v>
      </c>
      <c r="AU554" s="267" t="s">
        <v>80</v>
      </c>
      <c r="AV554" s="13" t="s">
        <v>78</v>
      </c>
      <c r="AW554" s="13" t="s">
        <v>34</v>
      </c>
      <c r="AX554" s="13" t="s">
        <v>70</v>
      </c>
      <c r="AY554" s="267" t="s">
        <v>148</v>
      </c>
    </row>
    <row r="555" s="12" customFormat="1">
      <c r="B555" s="246"/>
      <c r="C555" s="247"/>
      <c r="D555" s="248" t="s">
        <v>158</v>
      </c>
      <c r="E555" s="249" t="s">
        <v>21</v>
      </c>
      <c r="F555" s="250" t="s">
        <v>901</v>
      </c>
      <c r="G555" s="247"/>
      <c r="H555" s="251">
        <v>82.159999999999997</v>
      </c>
      <c r="I555" s="252"/>
      <c r="J555" s="247"/>
      <c r="K555" s="247"/>
      <c r="L555" s="253"/>
      <c r="M555" s="254"/>
      <c r="N555" s="255"/>
      <c r="O555" s="255"/>
      <c r="P555" s="255"/>
      <c r="Q555" s="255"/>
      <c r="R555" s="255"/>
      <c r="S555" s="255"/>
      <c r="T555" s="256"/>
      <c r="AT555" s="257" t="s">
        <v>158</v>
      </c>
      <c r="AU555" s="257" t="s">
        <v>80</v>
      </c>
      <c r="AV555" s="12" t="s">
        <v>80</v>
      </c>
      <c r="AW555" s="12" t="s">
        <v>34</v>
      </c>
      <c r="AX555" s="12" t="s">
        <v>70</v>
      </c>
      <c r="AY555" s="257" t="s">
        <v>148</v>
      </c>
    </row>
    <row r="556" s="12" customFormat="1">
      <c r="B556" s="246"/>
      <c r="C556" s="247"/>
      <c r="D556" s="248" t="s">
        <v>158</v>
      </c>
      <c r="E556" s="249" t="s">
        <v>21</v>
      </c>
      <c r="F556" s="250" t="s">
        <v>902</v>
      </c>
      <c r="G556" s="247"/>
      <c r="H556" s="251">
        <v>3.2400000000000002</v>
      </c>
      <c r="I556" s="252"/>
      <c r="J556" s="247"/>
      <c r="K556" s="247"/>
      <c r="L556" s="253"/>
      <c r="M556" s="254"/>
      <c r="N556" s="255"/>
      <c r="O556" s="255"/>
      <c r="P556" s="255"/>
      <c r="Q556" s="255"/>
      <c r="R556" s="255"/>
      <c r="S556" s="255"/>
      <c r="T556" s="256"/>
      <c r="AT556" s="257" t="s">
        <v>158</v>
      </c>
      <c r="AU556" s="257" t="s">
        <v>80</v>
      </c>
      <c r="AV556" s="12" t="s">
        <v>80</v>
      </c>
      <c r="AW556" s="12" t="s">
        <v>34</v>
      </c>
      <c r="AX556" s="12" t="s">
        <v>70</v>
      </c>
      <c r="AY556" s="257" t="s">
        <v>148</v>
      </c>
    </row>
    <row r="557" s="12" customFormat="1">
      <c r="B557" s="246"/>
      <c r="C557" s="247"/>
      <c r="D557" s="248" t="s">
        <v>158</v>
      </c>
      <c r="E557" s="249" t="s">
        <v>21</v>
      </c>
      <c r="F557" s="250" t="s">
        <v>903</v>
      </c>
      <c r="G557" s="247"/>
      <c r="H557" s="251">
        <v>8.4700000000000006</v>
      </c>
      <c r="I557" s="252"/>
      <c r="J557" s="247"/>
      <c r="K557" s="247"/>
      <c r="L557" s="253"/>
      <c r="M557" s="254"/>
      <c r="N557" s="255"/>
      <c r="O557" s="255"/>
      <c r="P557" s="255"/>
      <c r="Q557" s="255"/>
      <c r="R557" s="255"/>
      <c r="S557" s="255"/>
      <c r="T557" s="256"/>
      <c r="AT557" s="257" t="s">
        <v>158</v>
      </c>
      <c r="AU557" s="257" t="s">
        <v>80</v>
      </c>
      <c r="AV557" s="12" t="s">
        <v>80</v>
      </c>
      <c r="AW557" s="12" t="s">
        <v>34</v>
      </c>
      <c r="AX557" s="12" t="s">
        <v>70</v>
      </c>
      <c r="AY557" s="257" t="s">
        <v>148</v>
      </c>
    </row>
    <row r="558" s="12" customFormat="1">
      <c r="B558" s="246"/>
      <c r="C558" s="247"/>
      <c r="D558" s="248" t="s">
        <v>158</v>
      </c>
      <c r="E558" s="249" t="s">
        <v>21</v>
      </c>
      <c r="F558" s="250" t="s">
        <v>904</v>
      </c>
      <c r="G558" s="247"/>
      <c r="H558" s="251">
        <v>17.379999999999999</v>
      </c>
      <c r="I558" s="252"/>
      <c r="J558" s="247"/>
      <c r="K558" s="247"/>
      <c r="L558" s="253"/>
      <c r="M558" s="254"/>
      <c r="N558" s="255"/>
      <c r="O558" s="255"/>
      <c r="P558" s="255"/>
      <c r="Q558" s="255"/>
      <c r="R558" s="255"/>
      <c r="S558" s="255"/>
      <c r="T558" s="256"/>
      <c r="AT558" s="257" t="s">
        <v>158</v>
      </c>
      <c r="AU558" s="257" t="s">
        <v>80</v>
      </c>
      <c r="AV558" s="12" t="s">
        <v>80</v>
      </c>
      <c r="AW558" s="12" t="s">
        <v>34</v>
      </c>
      <c r="AX558" s="12" t="s">
        <v>70</v>
      </c>
      <c r="AY558" s="257" t="s">
        <v>148</v>
      </c>
    </row>
    <row r="559" s="12" customFormat="1">
      <c r="B559" s="246"/>
      <c r="C559" s="247"/>
      <c r="D559" s="248" t="s">
        <v>158</v>
      </c>
      <c r="E559" s="249" t="s">
        <v>21</v>
      </c>
      <c r="F559" s="250" t="s">
        <v>905</v>
      </c>
      <c r="G559" s="247"/>
      <c r="H559" s="251">
        <v>10.34</v>
      </c>
      <c r="I559" s="252"/>
      <c r="J559" s="247"/>
      <c r="K559" s="247"/>
      <c r="L559" s="253"/>
      <c r="M559" s="254"/>
      <c r="N559" s="255"/>
      <c r="O559" s="255"/>
      <c r="P559" s="255"/>
      <c r="Q559" s="255"/>
      <c r="R559" s="255"/>
      <c r="S559" s="255"/>
      <c r="T559" s="256"/>
      <c r="AT559" s="257" t="s">
        <v>158</v>
      </c>
      <c r="AU559" s="257" t="s">
        <v>80</v>
      </c>
      <c r="AV559" s="12" t="s">
        <v>80</v>
      </c>
      <c r="AW559" s="12" t="s">
        <v>34</v>
      </c>
      <c r="AX559" s="12" t="s">
        <v>70</v>
      </c>
      <c r="AY559" s="257" t="s">
        <v>148</v>
      </c>
    </row>
    <row r="560" s="13" customFormat="1">
      <c r="B560" s="258"/>
      <c r="C560" s="259"/>
      <c r="D560" s="248" t="s">
        <v>158</v>
      </c>
      <c r="E560" s="260" t="s">
        <v>21</v>
      </c>
      <c r="F560" s="261" t="s">
        <v>354</v>
      </c>
      <c r="G560" s="259"/>
      <c r="H560" s="260" t="s">
        <v>21</v>
      </c>
      <c r="I560" s="262"/>
      <c r="J560" s="259"/>
      <c r="K560" s="259"/>
      <c r="L560" s="263"/>
      <c r="M560" s="264"/>
      <c r="N560" s="265"/>
      <c r="O560" s="265"/>
      <c r="P560" s="265"/>
      <c r="Q560" s="265"/>
      <c r="R560" s="265"/>
      <c r="S560" s="265"/>
      <c r="T560" s="266"/>
      <c r="AT560" s="267" t="s">
        <v>158</v>
      </c>
      <c r="AU560" s="267" t="s">
        <v>80</v>
      </c>
      <c r="AV560" s="13" t="s">
        <v>78</v>
      </c>
      <c r="AW560" s="13" t="s">
        <v>34</v>
      </c>
      <c r="AX560" s="13" t="s">
        <v>70</v>
      </c>
      <c r="AY560" s="267" t="s">
        <v>148</v>
      </c>
    </row>
    <row r="561" s="12" customFormat="1">
      <c r="B561" s="246"/>
      <c r="C561" s="247"/>
      <c r="D561" s="248" t="s">
        <v>158</v>
      </c>
      <c r="E561" s="249" t="s">
        <v>21</v>
      </c>
      <c r="F561" s="250" t="s">
        <v>399</v>
      </c>
      <c r="G561" s="247"/>
      <c r="H561" s="251">
        <v>-7.0919999999999996</v>
      </c>
      <c r="I561" s="252"/>
      <c r="J561" s="247"/>
      <c r="K561" s="247"/>
      <c r="L561" s="253"/>
      <c r="M561" s="254"/>
      <c r="N561" s="255"/>
      <c r="O561" s="255"/>
      <c r="P561" s="255"/>
      <c r="Q561" s="255"/>
      <c r="R561" s="255"/>
      <c r="S561" s="255"/>
      <c r="T561" s="256"/>
      <c r="AT561" s="257" t="s">
        <v>158</v>
      </c>
      <c r="AU561" s="257" t="s">
        <v>80</v>
      </c>
      <c r="AV561" s="12" t="s">
        <v>80</v>
      </c>
      <c r="AW561" s="12" t="s">
        <v>34</v>
      </c>
      <c r="AX561" s="12" t="s">
        <v>70</v>
      </c>
      <c r="AY561" s="257" t="s">
        <v>148</v>
      </c>
    </row>
    <row r="562" s="12" customFormat="1">
      <c r="B562" s="246"/>
      <c r="C562" s="247"/>
      <c r="D562" s="248" t="s">
        <v>158</v>
      </c>
      <c r="E562" s="249" t="s">
        <v>21</v>
      </c>
      <c r="F562" s="250" t="s">
        <v>355</v>
      </c>
      <c r="G562" s="247"/>
      <c r="H562" s="251">
        <v>-3.1520000000000001</v>
      </c>
      <c r="I562" s="252"/>
      <c r="J562" s="247"/>
      <c r="K562" s="247"/>
      <c r="L562" s="253"/>
      <c r="M562" s="254"/>
      <c r="N562" s="255"/>
      <c r="O562" s="255"/>
      <c r="P562" s="255"/>
      <c r="Q562" s="255"/>
      <c r="R562" s="255"/>
      <c r="S562" s="255"/>
      <c r="T562" s="256"/>
      <c r="AT562" s="257" t="s">
        <v>158</v>
      </c>
      <c r="AU562" s="257" t="s">
        <v>80</v>
      </c>
      <c r="AV562" s="12" t="s">
        <v>80</v>
      </c>
      <c r="AW562" s="12" t="s">
        <v>34</v>
      </c>
      <c r="AX562" s="12" t="s">
        <v>70</v>
      </c>
      <c r="AY562" s="257" t="s">
        <v>148</v>
      </c>
    </row>
    <row r="563" s="12" customFormat="1">
      <c r="B563" s="246"/>
      <c r="C563" s="247"/>
      <c r="D563" s="248" t="s">
        <v>158</v>
      </c>
      <c r="E563" s="249" t="s">
        <v>21</v>
      </c>
      <c r="F563" s="250" t="s">
        <v>400</v>
      </c>
      <c r="G563" s="247"/>
      <c r="H563" s="251">
        <v>-7.2000000000000002</v>
      </c>
      <c r="I563" s="252"/>
      <c r="J563" s="247"/>
      <c r="K563" s="247"/>
      <c r="L563" s="253"/>
      <c r="M563" s="254"/>
      <c r="N563" s="255"/>
      <c r="O563" s="255"/>
      <c r="P563" s="255"/>
      <c r="Q563" s="255"/>
      <c r="R563" s="255"/>
      <c r="S563" s="255"/>
      <c r="T563" s="256"/>
      <c r="AT563" s="257" t="s">
        <v>158</v>
      </c>
      <c r="AU563" s="257" t="s">
        <v>80</v>
      </c>
      <c r="AV563" s="12" t="s">
        <v>80</v>
      </c>
      <c r="AW563" s="12" t="s">
        <v>34</v>
      </c>
      <c r="AX563" s="12" t="s">
        <v>70</v>
      </c>
      <c r="AY563" s="257" t="s">
        <v>148</v>
      </c>
    </row>
    <row r="564" s="13" customFormat="1">
      <c r="B564" s="258"/>
      <c r="C564" s="259"/>
      <c r="D564" s="248" t="s">
        <v>158</v>
      </c>
      <c r="E564" s="260" t="s">
        <v>21</v>
      </c>
      <c r="F564" s="261" t="s">
        <v>401</v>
      </c>
      <c r="G564" s="259"/>
      <c r="H564" s="260" t="s">
        <v>21</v>
      </c>
      <c r="I564" s="262"/>
      <c r="J564" s="259"/>
      <c r="K564" s="259"/>
      <c r="L564" s="263"/>
      <c r="M564" s="264"/>
      <c r="N564" s="265"/>
      <c r="O564" s="265"/>
      <c r="P564" s="265"/>
      <c r="Q564" s="265"/>
      <c r="R564" s="265"/>
      <c r="S564" s="265"/>
      <c r="T564" s="266"/>
      <c r="AT564" s="267" t="s">
        <v>158</v>
      </c>
      <c r="AU564" s="267" t="s">
        <v>80</v>
      </c>
      <c r="AV564" s="13" t="s">
        <v>78</v>
      </c>
      <c r="AW564" s="13" t="s">
        <v>34</v>
      </c>
      <c r="AX564" s="13" t="s">
        <v>70</v>
      </c>
      <c r="AY564" s="267" t="s">
        <v>148</v>
      </c>
    </row>
    <row r="565" s="12" customFormat="1">
      <c r="B565" s="246"/>
      <c r="C565" s="247"/>
      <c r="D565" s="248" t="s">
        <v>158</v>
      </c>
      <c r="E565" s="249" t="s">
        <v>21</v>
      </c>
      <c r="F565" s="250" t="s">
        <v>402</v>
      </c>
      <c r="G565" s="247"/>
      <c r="H565" s="251">
        <v>3.2799999999999998</v>
      </c>
      <c r="I565" s="252"/>
      <c r="J565" s="247"/>
      <c r="K565" s="247"/>
      <c r="L565" s="253"/>
      <c r="M565" s="254"/>
      <c r="N565" s="255"/>
      <c r="O565" s="255"/>
      <c r="P565" s="255"/>
      <c r="Q565" s="255"/>
      <c r="R565" s="255"/>
      <c r="S565" s="255"/>
      <c r="T565" s="256"/>
      <c r="AT565" s="257" t="s">
        <v>158</v>
      </c>
      <c r="AU565" s="257" t="s">
        <v>80</v>
      </c>
      <c r="AV565" s="12" t="s">
        <v>80</v>
      </c>
      <c r="AW565" s="12" t="s">
        <v>34</v>
      </c>
      <c r="AX565" s="12" t="s">
        <v>70</v>
      </c>
      <c r="AY565" s="257" t="s">
        <v>148</v>
      </c>
    </row>
    <row r="566" s="12" customFormat="1">
      <c r="B566" s="246"/>
      <c r="C566" s="247"/>
      <c r="D566" s="248" t="s">
        <v>158</v>
      </c>
      <c r="E566" s="249" t="s">
        <v>21</v>
      </c>
      <c r="F566" s="250" t="s">
        <v>403</v>
      </c>
      <c r="G566" s="247"/>
      <c r="H566" s="251">
        <v>3.1200000000000001</v>
      </c>
      <c r="I566" s="252"/>
      <c r="J566" s="247"/>
      <c r="K566" s="247"/>
      <c r="L566" s="253"/>
      <c r="M566" s="254"/>
      <c r="N566" s="255"/>
      <c r="O566" s="255"/>
      <c r="P566" s="255"/>
      <c r="Q566" s="255"/>
      <c r="R566" s="255"/>
      <c r="S566" s="255"/>
      <c r="T566" s="256"/>
      <c r="AT566" s="257" t="s">
        <v>158</v>
      </c>
      <c r="AU566" s="257" t="s">
        <v>80</v>
      </c>
      <c r="AV566" s="12" t="s">
        <v>80</v>
      </c>
      <c r="AW566" s="12" t="s">
        <v>34</v>
      </c>
      <c r="AX566" s="12" t="s">
        <v>70</v>
      </c>
      <c r="AY566" s="257" t="s">
        <v>148</v>
      </c>
    </row>
    <row r="567" s="12" customFormat="1">
      <c r="B567" s="246"/>
      <c r="C567" s="247"/>
      <c r="D567" s="248" t="s">
        <v>158</v>
      </c>
      <c r="E567" s="249" t="s">
        <v>21</v>
      </c>
      <c r="F567" s="250" t="s">
        <v>404</v>
      </c>
      <c r="G567" s="247"/>
      <c r="H567" s="251">
        <v>4.6399999999999997</v>
      </c>
      <c r="I567" s="252"/>
      <c r="J567" s="247"/>
      <c r="K567" s="247"/>
      <c r="L567" s="253"/>
      <c r="M567" s="254"/>
      <c r="N567" s="255"/>
      <c r="O567" s="255"/>
      <c r="P567" s="255"/>
      <c r="Q567" s="255"/>
      <c r="R567" s="255"/>
      <c r="S567" s="255"/>
      <c r="T567" s="256"/>
      <c r="AT567" s="257" t="s">
        <v>158</v>
      </c>
      <c r="AU567" s="257" t="s">
        <v>80</v>
      </c>
      <c r="AV567" s="12" t="s">
        <v>80</v>
      </c>
      <c r="AW567" s="12" t="s">
        <v>34</v>
      </c>
      <c r="AX567" s="12" t="s">
        <v>70</v>
      </c>
      <c r="AY567" s="257" t="s">
        <v>148</v>
      </c>
    </row>
    <row r="568" s="13" customFormat="1">
      <c r="B568" s="258"/>
      <c r="C568" s="259"/>
      <c r="D568" s="248" t="s">
        <v>158</v>
      </c>
      <c r="E568" s="260" t="s">
        <v>21</v>
      </c>
      <c r="F568" s="261" t="s">
        <v>383</v>
      </c>
      <c r="G568" s="259"/>
      <c r="H568" s="260" t="s">
        <v>21</v>
      </c>
      <c r="I568" s="262"/>
      <c r="J568" s="259"/>
      <c r="K568" s="259"/>
      <c r="L568" s="263"/>
      <c r="M568" s="264"/>
      <c r="N568" s="265"/>
      <c r="O568" s="265"/>
      <c r="P568" s="265"/>
      <c r="Q568" s="265"/>
      <c r="R568" s="265"/>
      <c r="S568" s="265"/>
      <c r="T568" s="266"/>
      <c r="AT568" s="267" t="s">
        <v>158</v>
      </c>
      <c r="AU568" s="267" t="s">
        <v>80</v>
      </c>
      <c r="AV568" s="13" t="s">
        <v>78</v>
      </c>
      <c r="AW568" s="13" t="s">
        <v>34</v>
      </c>
      <c r="AX568" s="13" t="s">
        <v>70</v>
      </c>
      <c r="AY568" s="267" t="s">
        <v>148</v>
      </c>
    </row>
    <row r="569" s="12" customFormat="1">
      <c r="B569" s="246"/>
      <c r="C569" s="247"/>
      <c r="D569" s="248" t="s">
        <v>158</v>
      </c>
      <c r="E569" s="249" t="s">
        <v>21</v>
      </c>
      <c r="F569" s="250" t="s">
        <v>405</v>
      </c>
      <c r="G569" s="247"/>
      <c r="H569" s="251">
        <v>2.8799999999999999</v>
      </c>
      <c r="I569" s="252"/>
      <c r="J569" s="247"/>
      <c r="K569" s="247"/>
      <c r="L569" s="253"/>
      <c r="M569" s="254"/>
      <c r="N569" s="255"/>
      <c r="O569" s="255"/>
      <c r="P569" s="255"/>
      <c r="Q569" s="255"/>
      <c r="R569" s="255"/>
      <c r="S569" s="255"/>
      <c r="T569" s="256"/>
      <c r="AT569" s="257" t="s">
        <v>158</v>
      </c>
      <c r="AU569" s="257" t="s">
        <v>80</v>
      </c>
      <c r="AV569" s="12" t="s">
        <v>80</v>
      </c>
      <c r="AW569" s="12" t="s">
        <v>34</v>
      </c>
      <c r="AX569" s="12" t="s">
        <v>70</v>
      </c>
      <c r="AY569" s="257" t="s">
        <v>148</v>
      </c>
    </row>
    <row r="570" s="12" customFormat="1">
      <c r="B570" s="246"/>
      <c r="C570" s="247"/>
      <c r="D570" s="248" t="s">
        <v>158</v>
      </c>
      <c r="E570" s="249" t="s">
        <v>21</v>
      </c>
      <c r="F570" s="250" t="s">
        <v>406</v>
      </c>
      <c r="G570" s="247"/>
      <c r="H570" s="251">
        <v>4</v>
      </c>
      <c r="I570" s="252"/>
      <c r="J570" s="247"/>
      <c r="K570" s="247"/>
      <c r="L570" s="253"/>
      <c r="M570" s="254"/>
      <c r="N570" s="255"/>
      <c r="O570" s="255"/>
      <c r="P570" s="255"/>
      <c r="Q570" s="255"/>
      <c r="R570" s="255"/>
      <c r="S570" s="255"/>
      <c r="T570" s="256"/>
      <c r="AT570" s="257" t="s">
        <v>158</v>
      </c>
      <c r="AU570" s="257" t="s">
        <v>80</v>
      </c>
      <c r="AV570" s="12" t="s">
        <v>80</v>
      </c>
      <c r="AW570" s="12" t="s">
        <v>34</v>
      </c>
      <c r="AX570" s="12" t="s">
        <v>70</v>
      </c>
      <c r="AY570" s="257" t="s">
        <v>148</v>
      </c>
    </row>
    <row r="571" s="15" customFormat="1">
      <c r="B571" s="289"/>
      <c r="C571" s="290"/>
      <c r="D571" s="248" t="s">
        <v>158</v>
      </c>
      <c r="E571" s="291" t="s">
        <v>21</v>
      </c>
      <c r="F571" s="292" t="s">
        <v>407</v>
      </c>
      <c r="G571" s="290"/>
      <c r="H571" s="293">
        <v>165.54599999999999</v>
      </c>
      <c r="I571" s="294"/>
      <c r="J571" s="290"/>
      <c r="K571" s="290"/>
      <c r="L571" s="295"/>
      <c r="M571" s="296"/>
      <c r="N571" s="297"/>
      <c r="O571" s="297"/>
      <c r="P571" s="297"/>
      <c r="Q571" s="297"/>
      <c r="R571" s="297"/>
      <c r="S571" s="297"/>
      <c r="T571" s="298"/>
      <c r="AT571" s="299" t="s">
        <v>158</v>
      </c>
      <c r="AU571" s="299" t="s">
        <v>80</v>
      </c>
      <c r="AV571" s="15" t="s">
        <v>149</v>
      </c>
      <c r="AW571" s="15" t="s">
        <v>34</v>
      </c>
      <c r="AX571" s="15" t="s">
        <v>70</v>
      </c>
      <c r="AY571" s="299" t="s">
        <v>148</v>
      </c>
    </row>
    <row r="572" s="14" customFormat="1">
      <c r="B572" s="268"/>
      <c r="C572" s="269"/>
      <c r="D572" s="248" t="s">
        <v>158</v>
      </c>
      <c r="E572" s="270" t="s">
        <v>21</v>
      </c>
      <c r="F572" s="271" t="s">
        <v>174</v>
      </c>
      <c r="G572" s="269"/>
      <c r="H572" s="272">
        <v>385.43799999999999</v>
      </c>
      <c r="I572" s="273"/>
      <c r="J572" s="269"/>
      <c r="K572" s="269"/>
      <c r="L572" s="274"/>
      <c r="M572" s="275"/>
      <c r="N572" s="276"/>
      <c r="O572" s="276"/>
      <c r="P572" s="276"/>
      <c r="Q572" s="276"/>
      <c r="R572" s="276"/>
      <c r="S572" s="276"/>
      <c r="T572" s="277"/>
      <c r="AT572" s="278" t="s">
        <v>158</v>
      </c>
      <c r="AU572" s="278" t="s">
        <v>80</v>
      </c>
      <c r="AV572" s="14" t="s">
        <v>156</v>
      </c>
      <c r="AW572" s="14" t="s">
        <v>34</v>
      </c>
      <c r="AX572" s="14" t="s">
        <v>78</v>
      </c>
      <c r="AY572" s="278" t="s">
        <v>148</v>
      </c>
    </row>
    <row r="573" s="1" customFormat="1" ht="16.5" customHeight="1">
      <c r="B573" s="47"/>
      <c r="C573" s="279" t="s">
        <v>906</v>
      </c>
      <c r="D573" s="279" t="s">
        <v>188</v>
      </c>
      <c r="E573" s="280" t="s">
        <v>907</v>
      </c>
      <c r="F573" s="281" t="s">
        <v>908</v>
      </c>
      <c r="G573" s="282" t="s">
        <v>154</v>
      </c>
      <c r="H573" s="283">
        <v>423.98200000000003</v>
      </c>
      <c r="I573" s="284"/>
      <c r="J573" s="285">
        <f>ROUND(I573*H573,2)</f>
        <v>0</v>
      </c>
      <c r="K573" s="281" t="s">
        <v>21</v>
      </c>
      <c r="L573" s="286"/>
      <c r="M573" s="287" t="s">
        <v>21</v>
      </c>
      <c r="N573" s="288" t="s">
        <v>41</v>
      </c>
      <c r="O573" s="48"/>
      <c r="P573" s="243">
        <f>O573*H573</f>
        <v>0</v>
      </c>
      <c r="Q573" s="243">
        <v>0.0118</v>
      </c>
      <c r="R573" s="243">
        <f>Q573*H573</f>
        <v>5.0029876</v>
      </c>
      <c r="S573" s="243">
        <v>0</v>
      </c>
      <c r="T573" s="244">
        <f>S573*H573</f>
        <v>0</v>
      </c>
      <c r="AR573" s="25" t="s">
        <v>332</v>
      </c>
      <c r="AT573" s="25" t="s">
        <v>188</v>
      </c>
      <c r="AU573" s="25" t="s">
        <v>80</v>
      </c>
      <c r="AY573" s="25" t="s">
        <v>148</v>
      </c>
      <c r="BE573" s="245">
        <f>IF(N573="základní",J573,0)</f>
        <v>0</v>
      </c>
      <c r="BF573" s="245">
        <f>IF(N573="snížená",J573,0)</f>
        <v>0</v>
      </c>
      <c r="BG573" s="245">
        <f>IF(N573="zákl. přenesená",J573,0)</f>
        <v>0</v>
      </c>
      <c r="BH573" s="245">
        <f>IF(N573="sníž. přenesená",J573,0)</f>
        <v>0</v>
      </c>
      <c r="BI573" s="245">
        <f>IF(N573="nulová",J573,0)</f>
        <v>0</v>
      </c>
      <c r="BJ573" s="25" t="s">
        <v>78</v>
      </c>
      <c r="BK573" s="245">
        <f>ROUND(I573*H573,2)</f>
        <v>0</v>
      </c>
      <c r="BL573" s="25" t="s">
        <v>238</v>
      </c>
      <c r="BM573" s="25" t="s">
        <v>909</v>
      </c>
    </row>
    <row r="574" s="1" customFormat="1">
      <c r="B574" s="47"/>
      <c r="C574" s="75"/>
      <c r="D574" s="248" t="s">
        <v>459</v>
      </c>
      <c r="E574" s="75"/>
      <c r="F574" s="300" t="s">
        <v>910</v>
      </c>
      <c r="G574" s="75"/>
      <c r="H574" s="75"/>
      <c r="I574" s="204"/>
      <c r="J574" s="75"/>
      <c r="K574" s="75"/>
      <c r="L574" s="73"/>
      <c r="M574" s="301"/>
      <c r="N574" s="48"/>
      <c r="O574" s="48"/>
      <c r="P574" s="48"/>
      <c r="Q574" s="48"/>
      <c r="R574" s="48"/>
      <c r="S574" s="48"/>
      <c r="T574" s="96"/>
      <c r="AT574" s="25" t="s">
        <v>459</v>
      </c>
      <c r="AU574" s="25" t="s">
        <v>80</v>
      </c>
    </row>
    <row r="575" s="12" customFormat="1">
      <c r="B575" s="246"/>
      <c r="C575" s="247"/>
      <c r="D575" s="248" t="s">
        <v>158</v>
      </c>
      <c r="E575" s="247"/>
      <c r="F575" s="250" t="s">
        <v>911</v>
      </c>
      <c r="G575" s="247"/>
      <c r="H575" s="251">
        <v>423.98200000000003</v>
      </c>
      <c r="I575" s="252"/>
      <c r="J575" s="247"/>
      <c r="K575" s="247"/>
      <c r="L575" s="253"/>
      <c r="M575" s="254"/>
      <c r="N575" s="255"/>
      <c r="O575" s="255"/>
      <c r="P575" s="255"/>
      <c r="Q575" s="255"/>
      <c r="R575" s="255"/>
      <c r="S575" s="255"/>
      <c r="T575" s="256"/>
      <c r="AT575" s="257" t="s">
        <v>158</v>
      </c>
      <c r="AU575" s="257" t="s">
        <v>80</v>
      </c>
      <c r="AV575" s="12" t="s">
        <v>80</v>
      </c>
      <c r="AW575" s="12" t="s">
        <v>6</v>
      </c>
      <c r="AX575" s="12" t="s">
        <v>78</v>
      </c>
      <c r="AY575" s="257" t="s">
        <v>148</v>
      </c>
    </row>
    <row r="576" s="1" customFormat="1" ht="25.5" customHeight="1">
      <c r="B576" s="47"/>
      <c r="C576" s="234" t="s">
        <v>912</v>
      </c>
      <c r="D576" s="234" t="s">
        <v>151</v>
      </c>
      <c r="E576" s="235" t="s">
        <v>913</v>
      </c>
      <c r="F576" s="236" t="s">
        <v>914</v>
      </c>
      <c r="G576" s="237" t="s">
        <v>154</v>
      </c>
      <c r="H576" s="238">
        <v>54.880000000000003</v>
      </c>
      <c r="I576" s="239"/>
      <c r="J576" s="240">
        <f>ROUND(I576*H576,2)</f>
        <v>0</v>
      </c>
      <c r="K576" s="236" t="s">
        <v>155</v>
      </c>
      <c r="L576" s="73"/>
      <c r="M576" s="241" t="s">
        <v>21</v>
      </c>
      <c r="N576" s="242" t="s">
        <v>41</v>
      </c>
      <c r="O576" s="48"/>
      <c r="P576" s="243">
        <f>O576*H576</f>
        <v>0</v>
      </c>
      <c r="Q576" s="243">
        <v>0</v>
      </c>
      <c r="R576" s="243">
        <f>Q576*H576</f>
        <v>0</v>
      </c>
      <c r="S576" s="243">
        <v>0</v>
      </c>
      <c r="T576" s="244">
        <f>S576*H576</f>
        <v>0</v>
      </c>
      <c r="AR576" s="25" t="s">
        <v>238</v>
      </c>
      <c r="AT576" s="25" t="s">
        <v>151</v>
      </c>
      <c r="AU576" s="25" t="s">
        <v>80</v>
      </c>
      <c r="AY576" s="25" t="s">
        <v>148</v>
      </c>
      <c r="BE576" s="245">
        <f>IF(N576="základní",J576,0)</f>
        <v>0</v>
      </c>
      <c r="BF576" s="245">
        <f>IF(N576="snížená",J576,0)</f>
        <v>0</v>
      </c>
      <c r="BG576" s="245">
        <f>IF(N576="zákl. přenesená",J576,0)</f>
        <v>0</v>
      </c>
      <c r="BH576" s="245">
        <f>IF(N576="sníž. přenesená",J576,0)</f>
        <v>0</v>
      </c>
      <c r="BI576" s="245">
        <f>IF(N576="nulová",J576,0)</f>
        <v>0</v>
      </c>
      <c r="BJ576" s="25" t="s">
        <v>78</v>
      </c>
      <c r="BK576" s="245">
        <f>ROUND(I576*H576,2)</f>
        <v>0</v>
      </c>
      <c r="BL576" s="25" t="s">
        <v>238</v>
      </c>
      <c r="BM576" s="25" t="s">
        <v>915</v>
      </c>
    </row>
    <row r="577" s="13" customFormat="1">
      <c r="B577" s="258"/>
      <c r="C577" s="259"/>
      <c r="D577" s="248" t="s">
        <v>158</v>
      </c>
      <c r="E577" s="260" t="s">
        <v>21</v>
      </c>
      <c r="F577" s="261" t="s">
        <v>375</v>
      </c>
      <c r="G577" s="259"/>
      <c r="H577" s="260" t="s">
        <v>21</v>
      </c>
      <c r="I577" s="262"/>
      <c r="J577" s="259"/>
      <c r="K577" s="259"/>
      <c r="L577" s="263"/>
      <c r="M577" s="264"/>
      <c r="N577" s="265"/>
      <c r="O577" s="265"/>
      <c r="P577" s="265"/>
      <c r="Q577" s="265"/>
      <c r="R577" s="265"/>
      <c r="S577" s="265"/>
      <c r="T577" s="266"/>
      <c r="AT577" s="267" t="s">
        <v>158</v>
      </c>
      <c r="AU577" s="267" t="s">
        <v>80</v>
      </c>
      <c r="AV577" s="13" t="s">
        <v>78</v>
      </c>
      <c r="AW577" s="13" t="s">
        <v>34</v>
      </c>
      <c r="AX577" s="13" t="s">
        <v>70</v>
      </c>
      <c r="AY577" s="267" t="s">
        <v>148</v>
      </c>
    </row>
    <row r="578" s="12" customFormat="1">
      <c r="B578" s="246"/>
      <c r="C578" s="247"/>
      <c r="D578" s="248" t="s">
        <v>158</v>
      </c>
      <c r="E578" s="249" t="s">
        <v>21</v>
      </c>
      <c r="F578" s="250" t="s">
        <v>376</v>
      </c>
      <c r="G578" s="247"/>
      <c r="H578" s="251">
        <v>3.1200000000000001</v>
      </c>
      <c r="I578" s="252"/>
      <c r="J578" s="247"/>
      <c r="K578" s="247"/>
      <c r="L578" s="253"/>
      <c r="M578" s="254"/>
      <c r="N578" s="255"/>
      <c r="O578" s="255"/>
      <c r="P578" s="255"/>
      <c r="Q578" s="255"/>
      <c r="R578" s="255"/>
      <c r="S578" s="255"/>
      <c r="T578" s="256"/>
      <c r="AT578" s="257" t="s">
        <v>158</v>
      </c>
      <c r="AU578" s="257" t="s">
        <v>80</v>
      </c>
      <c r="AV578" s="12" t="s">
        <v>80</v>
      </c>
      <c r="AW578" s="12" t="s">
        <v>34</v>
      </c>
      <c r="AX578" s="12" t="s">
        <v>70</v>
      </c>
      <c r="AY578" s="257" t="s">
        <v>148</v>
      </c>
    </row>
    <row r="579" s="12" customFormat="1">
      <c r="B579" s="246"/>
      <c r="C579" s="247"/>
      <c r="D579" s="248" t="s">
        <v>158</v>
      </c>
      <c r="E579" s="249" t="s">
        <v>21</v>
      </c>
      <c r="F579" s="250" t="s">
        <v>377</v>
      </c>
      <c r="G579" s="247"/>
      <c r="H579" s="251">
        <v>3.2000000000000002</v>
      </c>
      <c r="I579" s="252"/>
      <c r="J579" s="247"/>
      <c r="K579" s="247"/>
      <c r="L579" s="253"/>
      <c r="M579" s="254"/>
      <c r="N579" s="255"/>
      <c r="O579" s="255"/>
      <c r="P579" s="255"/>
      <c r="Q579" s="255"/>
      <c r="R579" s="255"/>
      <c r="S579" s="255"/>
      <c r="T579" s="256"/>
      <c r="AT579" s="257" t="s">
        <v>158</v>
      </c>
      <c r="AU579" s="257" t="s">
        <v>80</v>
      </c>
      <c r="AV579" s="12" t="s">
        <v>80</v>
      </c>
      <c r="AW579" s="12" t="s">
        <v>34</v>
      </c>
      <c r="AX579" s="12" t="s">
        <v>70</v>
      </c>
      <c r="AY579" s="257" t="s">
        <v>148</v>
      </c>
    </row>
    <row r="580" s="12" customFormat="1">
      <c r="B580" s="246"/>
      <c r="C580" s="247"/>
      <c r="D580" s="248" t="s">
        <v>158</v>
      </c>
      <c r="E580" s="249" t="s">
        <v>21</v>
      </c>
      <c r="F580" s="250" t="s">
        <v>378</v>
      </c>
      <c r="G580" s="247"/>
      <c r="H580" s="251">
        <v>3.6000000000000001</v>
      </c>
      <c r="I580" s="252"/>
      <c r="J580" s="247"/>
      <c r="K580" s="247"/>
      <c r="L580" s="253"/>
      <c r="M580" s="254"/>
      <c r="N580" s="255"/>
      <c r="O580" s="255"/>
      <c r="P580" s="255"/>
      <c r="Q580" s="255"/>
      <c r="R580" s="255"/>
      <c r="S580" s="255"/>
      <c r="T580" s="256"/>
      <c r="AT580" s="257" t="s">
        <v>158</v>
      </c>
      <c r="AU580" s="257" t="s">
        <v>80</v>
      </c>
      <c r="AV580" s="12" t="s">
        <v>80</v>
      </c>
      <c r="AW580" s="12" t="s">
        <v>34</v>
      </c>
      <c r="AX580" s="12" t="s">
        <v>70</v>
      </c>
      <c r="AY580" s="257" t="s">
        <v>148</v>
      </c>
    </row>
    <row r="581" s="12" customFormat="1">
      <c r="B581" s="246"/>
      <c r="C581" s="247"/>
      <c r="D581" s="248" t="s">
        <v>158</v>
      </c>
      <c r="E581" s="249" t="s">
        <v>21</v>
      </c>
      <c r="F581" s="250" t="s">
        <v>379</v>
      </c>
      <c r="G581" s="247"/>
      <c r="H581" s="251">
        <v>2.7200000000000002</v>
      </c>
      <c r="I581" s="252"/>
      <c r="J581" s="247"/>
      <c r="K581" s="247"/>
      <c r="L581" s="253"/>
      <c r="M581" s="254"/>
      <c r="N581" s="255"/>
      <c r="O581" s="255"/>
      <c r="P581" s="255"/>
      <c r="Q581" s="255"/>
      <c r="R581" s="255"/>
      <c r="S581" s="255"/>
      <c r="T581" s="256"/>
      <c r="AT581" s="257" t="s">
        <v>158</v>
      </c>
      <c r="AU581" s="257" t="s">
        <v>80</v>
      </c>
      <c r="AV581" s="12" t="s">
        <v>80</v>
      </c>
      <c r="AW581" s="12" t="s">
        <v>34</v>
      </c>
      <c r="AX581" s="12" t="s">
        <v>70</v>
      </c>
      <c r="AY581" s="257" t="s">
        <v>148</v>
      </c>
    </row>
    <row r="582" s="12" customFormat="1">
      <c r="B582" s="246"/>
      <c r="C582" s="247"/>
      <c r="D582" s="248" t="s">
        <v>158</v>
      </c>
      <c r="E582" s="249" t="s">
        <v>21</v>
      </c>
      <c r="F582" s="250" t="s">
        <v>380</v>
      </c>
      <c r="G582" s="247"/>
      <c r="H582" s="251">
        <v>2.96</v>
      </c>
      <c r="I582" s="252"/>
      <c r="J582" s="247"/>
      <c r="K582" s="247"/>
      <c r="L582" s="253"/>
      <c r="M582" s="254"/>
      <c r="N582" s="255"/>
      <c r="O582" s="255"/>
      <c r="P582" s="255"/>
      <c r="Q582" s="255"/>
      <c r="R582" s="255"/>
      <c r="S582" s="255"/>
      <c r="T582" s="256"/>
      <c r="AT582" s="257" t="s">
        <v>158</v>
      </c>
      <c r="AU582" s="257" t="s">
        <v>80</v>
      </c>
      <c r="AV582" s="12" t="s">
        <v>80</v>
      </c>
      <c r="AW582" s="12" t="s">
        <v>34</v>
      </c>
      <c r="AX582" s="12" t="s">
        <v>70</v>
      </c>
      <c r="AY582" s="257" t="s">
        <v>148</v>
      </c>
    </row>
    <row r="583" s="12" customFormat="1">
      <c r="B583" s="246"/>
      <c r="C583" s="247"/>
      <c r="D583" s="248" t="s">
        <v>158</v>
      </c>
      <c r="E583" s="249" t="s">
        <v>21</v>
      </c>
      <c r="F583" s="250" t="s">
        <v>381</v>
      </c>
      <c r="G583" s="247"/>
      <c r="H583" s="251">
        <v>3.2000000000000002</v>
      </c>
      <c r="I583" s="252"/>
      <c r="J583" s="247"/>
      <c r="K583" s="247"/>
      <c r="L583" s="253"/>
      <c r="M583" s="254"/>
      <c r="N583" s="255"/>
      <c r="O583" s="255"/>
      <c r="P583" s="255"/>
      <c r="Q583" s="255"/>
      <c r="R583" s="255"/>
      <c r="S583" s="255"/>
      <c r="T583" s="256"/>
      <c r="AT583" s="257" t="s">
        <v>158</v>
      </c>
      <c r="AU583" s="257" t="s">
        <v>80</v>
      </c>
      <c r="AV583" s="12" t="s">
        <v>80</v>
      </c>
      <c r="AW583" s="12" t="s">
        <v>34</v>
      </c>
      <c r="AX583" s="12" t="s">
        <v>70</v>
      </c>
      <c r="AY583" s="257" t="s">
        <v>148</v>
      </c>
    </row>
    <row r="584" s="12" customFormat="1">
      <c r="B584" s="246"/>
      <c r="C584" s="247"/>
      <c r="D584" s="248" t="s">
        <v>158</v>
      </c>
      <c r="E584" s="249" t="s">
        <v>21</v>
      </c>
      <c r="F584" s="250" t="s">
        <v>382</v>
      </c>
      <c r="G584" s="247"/>
      <c r="H584" s="251">
        <v>3.1200000000000001</v>
      </c>
      <c r="I584" s="252"/>
      <c r="J584" s="247"/>
      <c r="K584" s="247"/>
      <c r="L584" s="253"/>
      <c r="M584" s="254"/>
      <c r="N584" s="255"/>
      <c r="O584" s="255"/>
      <c r="P584" s="255"/>
      <c r="Q584" s="255"/>
      <c r="R584" s="255"/>
      <c r="S584" s="255"/>
      <c r="T584" s="256"/>
      <c r="AT584" s="257" t="s">
        <v>158</v>
      </c>
      <c r="AU584" s="257" t="s">
        <v>80</v>
      </c>
      <c r="AV584" s="12" t="s">
        <v>80</v>
      </c>
      <c r="AW584" s="12" t="s">
        <v>34</v>
      </c>
      <c r="AX584" s="12" t="s">
        <v>70</v>
      </c>
      <c r="AY584" s="257" t="s">
        <v>148</v>
      </c>
    </row>
    <row r="585" s="13" customFormat="1">
      <c r="B585" s="258"/>
      <c r="C585" s="259"/>
      <c r="D585" s="248" t="s">
        <v>158</v>
      </c>
      <c r="E585" s="260" t="s">
        <v>21</v>
      </c>
      <c r="F585" s="261" t="s">
        <v>383</v>
      </c>
      <c r="G585" s="259"/>
      <c r="H585" s="260" t="s">
        <v>21</v>
      </c>
      <c r="I585" s="262"/>
      <c r="J585" s="259"/>
      <c r="K585" s="259"/>
      <c r="L585" s="263"/>
      <c r="M585" s="264"/>
      <c r="N585" s="265"/>
      <c r="O585" s="265"/>
      <c r="P585" s="265"/>
      <c r="Q585" s="265"/>
      <c r="R585" s="265"/>
      <c r="S585" s="265"/>
      <c r="T585" s="266"/>
      <c r="AT585" s="267" t="s">
        <v>158</v>
      </c>
      <c r="AU585" s="267" t="s">
        <v>80</v>
      </c>
      <c r="AV585" s="13" t="s">
        <v>78</v>
      </c>
      <c r="AW585" s="13" t="s">
        <v>34</v>
      </c>
      <c r="AX585" s="13" t="s">
        <v>70</v>
      </c>
      <c r="AY585" s="267" t="s">
        <v>148</v>
      </c>
    </row>
    <row r="586" s="12" customFormat="1">
      <c r="B586" s="246"/>
      <c r="C586" s="247"/>
      <c r="D586" s="248" t="s">
        <v>158</v>
      </c>
      <c r="E586" s="249" t="s">
        <v>21</v>
      </c>
      <c r="F586" s="250" t="s">
        <v>384</v>
      </c>
      <c r="G586" s="247"/>
      <c r="H586" s="251">
        <v>1.9199999999999999</v>
      </c>
      <c r="I586" s="252"/>
      <c r="J586" s="247"/>
      <c r="K586" s="247"/>
      <c r="L586" s="253"/>
      <c r="M586" s="254"/>
      <c r="N586" s="255"/>
      <c r="O586" s="255"/>
      <c r="P586" s="255"/>
      <c r="Q586" s="255"/>
      <c r="R586" s="255"/>
      <c r="S586" s="255"/>
      <c r="T586" s="256"/>
      <c r="AT586" s="257" t="s">
        <v>158</v>
      </c>
      <c r="AU586" s="257" t="s">
        <v>80</v>
      </c>
      <c r="AV586" s="12" t="s">
        <v>80</v>
      </c>
      <c r="AW586" s="12" t="s">
        <v>34</v>
      </c>
      <c r="AX586" s="12" t="s">
        <v>70</v>
      </c>
      <c r="AY586" s="257" t="s">
        <v>148</v>
      </c>
    </row>
    <row r="587" s="12" customFormat="1">
      <c r="B587" s="246"/>
      <c r="C587" s="247"/>
      <c r="D587" s="248" t="s">
        <v>158</v>
      </c>
      <c r="E587" s="249" t="s">
        <v>21</v>
      </c>
      <c r="F587" s="250" t="s">
        <v>385</v>
      </c>
      <c r="G587" s="247"/>
      <c r="H587" s="251">
        <v>2.96</v>
      </c>
      <c r="I587" s="252"/>
      <c r="J587" s="247"/>
      <c r="K587" s="247"/>
      <c r="L587" s="253"/>
      <c r="M587" s="254"/>
      <c r="N587" s="255"/>
      <c r="O587" s="255"/>
      <c r="P587" s="255"/>
      <c r="Q587" s="255"/>
      <c r="R587" s="255"/>
      <c r="S587" s="255"/>
      <c r="T587" s="256"/>
      <c r="AT587" s="257" t="s">
        <v>158</v>
      </c>
      <c r="AU587" s="257" t="s">
        <v>80</v>
      </c>
      <c r="AV587" s="12" t="s">
        <v>80</v>
      </c>
      <c r="AW587" s="12" t="s">
        <v>34</v>
      </c>
      <c r="AX587" s="12" t="s">
        <v>70</v>
      </c>
      <c r="AY587" s="257" t="s">
        <v>148</v>
      </c>
    </row>
    <row r="588" s="12" customFormat="1">
      <c r="B588" s="246"/>
      <c r="C588" s="247"/>
      <c r="D588" s="248" t="s">
        <v>158</v>
      </c>
      <c r="E588" s="249" t="s">
        <v>21</v>
      </c>
      <c r="F588" s="250" t="s">
        <v>386</v>
      </c>
      <c r="G588" s="247"/>
      <c r="H588" s="251">
        <v>2.7200000000000002</v>
      </c>
      <c r="I588" s="252"/>
      <c r="J588" s="247"/>
      <c r="K588" s="247"/>
      <c r="L588" s="253"/>
      <c r="M588" s="254"/>
      <c r="N588" s="255"/>
      <c r="O588" s="255"/>
      <c r="P588" s="255"/>
      <c r="Q588" s="255"/>
      <c r="R588" s="255"/>
      <c r="S588" s="255"/>
      <c r="T588" s="256"/>
      <c r="AT588" s="257" t="s">
        <v>158</v>
      </c>
      <c r="AU588" s="257" t="s">
        <v>80</v>
      </c>
      <c r="AV588" s="12" t="s">
        <v>80</v>
      </c>
      <c r="AW588" s="12" t="s">
        <v>34</v>
      </c>
      <c r="AX588" s="12" t="s">
        <v>70</v>
      </c>
      <c r="AY588" s="257" t="s">
        <v>148</v>
      </c>
    </row>
    <row r="589" s="12" customFormat="1">
      <c r="B589" s="246"/>
      <c r="C589" s="247"/>
      <c r="D589" s="248" t="s">
        <v>158</v>
      </c>
      <c r="E589" s="249" t="s">
        <v>21</v>
      </c>
      <c r="F589" s="250" t="s">
        <v>387</v>
      </c>
      <c r="G589" s="247"/>
      <c r="H589" s="251">
        <v>3.2799999999999998</v>
      </c>
      <c r="I589" s="252"/>
      <c r="J589" s="247"/>
      <c r="K589" s="247"/>
      <c r="L589" s="253"/>
      <c r="M589" s="254"/>
      <c r="N589" s="255"/>
      <c r="O589" s="255"/>
      <c r="P589" s="255"/>
      <c r="Q589" s="255"/>
      <c r="R589" s="255"/>
      <c r="S589" s="255"/>
      <c r="T589" s="256"/>
      <c r="AT589" s="257" t="s">
        <v>158</v>
      </c>
      <c r="AU589" s="257" t="s">
        <v>80</v>
      </c>
      <c r="AV589" s="12" t="s">
        <v>80</v>
      </c>
      <c r="AW589" s="12" t="s">
        <v>34</v>
      </c>
      <c r="AX589" s="12" t="s">
        <v>70</v>
      </c>
      <c r="AY589" s="257" t="s">
        <v>148</v>
      </c>
    </row>
    <row r="590" s="12" customFormat="1">
      <c r="B590" s="246"/>
      <c r="C590" s="247"/>
      <c r="D590" s="248" t="s">
        <v>158</v>
      </c>
      <c r="E590" s="249" t="s">
        <v>21</v>
      </c>
      <c r="F590" s="250" t="s">
        <v>388</v>
      </c>
      <c r="G590" s="247"/>
      <c r="H590" s="251">
        <v>4.1600000000000001</v>
      </c>
      <c r="I590" s="252"/>
      <c r="J590" s="247"/>
      <c r="K590" s="247"/>
      <c r="L590" s="253"/>
      <c r="M590" s="254"/>
      <c r="N590" s="255"/>
      <c r="O590" s="255"/>
      <c r="P590" s="255"/>
      <c r="Q590" s="255"/>
      <c r="R590" s="255"/>
      <c r="S590" s="255"/>
      <c r="T590" s="256"/>
      <c r="AT590" s="257" t="s">
        <v>158</v>
      </c>
      <c r="AU590" s="257" t="s">
        <v>80</v>
      </c>
      <c r="AV590" s="12" t="s">
        <v>80</v>
      </c>
      <c r="AW590" s="12" t="s">
        <v>34</v>
      </c>
      <c r="AX590" s="12" t="s">
        <v>70</v>
      </c>
      <c r="AY590" s="257" t="s">
        <v>148</v>
      </c>
    </row>
    <row r="591" s="15" customFormat="1">
      <c r="B591" s="289"/>
      <c r="C591" s="290"/>
      <c r="D591" s="248" t="s">
        <v>158</v>
      </c>
      <c r="E591" s="291" t="s">
        <v>21</v>
      </c>
      <c r="F591" s="292" t="s">
        <v>389</v>
      </c>
      <c r="G591" s="290"/>
      <c r="H591" s="293">
        <v>36.960000000000001</v>
      </c>
      <c r="I591" s="294"/>
      <c r="J591" s="290"/>
      <c r="K591" s="290"/>
      <c r="L591" s="295"/>
      <c r="M591" s="296"/>
      <c r="N591" s="297"/>
      <c r="O591" s="297"/>
      <c r="P591" s="297"/>
      <c r="Q591" s="297"/>
      <c r="R591" s="297"/>
      <c r="S591" s="297"/>
      <c r="T591" s="298"/>
      <c r="AT591" s="299" t="s">
        <v>158</v>
      </c>
      <c r="AU591" s="299" t="s">
        <v>80</v>
      </c>
      <c r="AV591" s="15" t="s">
        <v>149</v>
      </c>
      <c r="AW591" s="15" t="s">
        <v>34</v>
      </c>
      <c r="AX591" s="15" t="s">
        <v>70</v>
      </c>
      <c r="AY591" s="299" t="s">
        <v>148</v>
      </c>
    </row>
    <row r="592" s="13" customFormat="1">
      <c r="B592" s="258"/>
      <c r="C592" s="259"/>
      <c r="D592" s="248" t="s">
        <v>158</v>
      </c>
      <c r="E592" s="260" t="s">
        <v>21</v>
      </c>
      <c r="F592" s="261" t="s">
        <v>401</v>
      </c>
      <c r="G592" s="259"/>
      <c r="H592" s="260" t="s">
        <v>21</v>
      </c>
      <c r="I592" s="262"/>
      <c r="J592" s="259"/>
      <c r="K592" s="259"/>
      <c r="L592" s="263"/>
      <c r="M592" s="264"/>
      <c r="N592" s="265"/>
      <c r="O592" s="265"/>
      <c r="P592" s="265"/>
      <c r="Q592" s="265"/>
      <c r="R592" s="265"/>
      <c r="S592" s="265"/>
      <c r="T592" s="266"/>
      <c r="AT592" s="267" t="s">
        <v>158</v>
      </c>
      <c r="AU592" s="267" t="s">
        <v>80</v>
      </c>
      <c r="AV592" s="13" t="s">
        <v>78</v>
      </c>
      <c r="AW592" s="13" t="s">
        <v>34</v>
      </c>
      <c r="AX592" s="13" t="s">
        <v>70</v>
      </c>
      <c r="AY592" s="267" t="s">
        <v>148</v>
      </c>
    </row>
    <row r="593" s="12" customFormat="1">
      <c r="B593" s="246"/>
      <c r="C593" s="247"/>
      <c r="D593" s="248" t="s">
        <v>158</v>
      </c>
      <c r="E593" s="249" t="s">
        <v>21</v>
      </c>
      <c r="F593" s="250" t="s">
        <v>402</v>
      </c>
      <c r="G593" s="247"/>
      <c r="H593" s="251">
        <v>3.2799999999999998</v>
      </c>
      <c r="I593" s="252"/>
      <c r="J593" s="247"/>
      <c r="K593" s="247"/>
      <c r="L593" s="253"/>
      <c r="M593" s="254"/>
      <c r="N593" s="255"/>
      <c r="O593" s="255"/>
      <c r="P593" s="255"/>
      <c r="Q593" s="255"/>
      <c r="R593" s="255"/>
      <c r="S593" s="255"/>
      <c r="T593" s="256"/>
      <c r="AT593" s="257" t="s">
        <v>158</v>
      </c>
      <c r="AU593" s="257" t="s">
        <v>80</v>
      </c>
      <c r="AV593" s="12" t="s">
        <v>80</v>
      </c>
      <c r="AW593" s="12" t="s">
        <v>34</v>
      </c>
      <c r="AX593" s="12" t="s">
        <v>70</v>
      </c>
      <c r="AY593" s="257" t="s">
        <v>148</v>
      </c>
    </row>
    <row r="594" s="12" customFormat="1">
      <c r="B594" s="246"/>
      <c r="C594" s="247"/>
      <c r="D594" s="248" t="s">
        <v>158</v>
      </c>
      <c r="E594" s="249" t="s">
        <v>21</v>
      </c>
      <c r="F594" s="250" t="s">
        <v>403</v>
      </c>
      <c r="G594" s="247"/>
      <c r="H594" s="251">
        <v>3.1200000000000001</v>
      </c>
      <c r="I594" s="252"/>
      <c r="J594" s="247"/>
      <c r="K594" s="247"/>
      <c r="L594" s="253"/>
      <c r="M594" s="254"/>
      <c r="N594" s="255"/>
      <c r="O594" s="255"/>
      <c r="P594" s="255"/>
      <c r="Q594" s="255"/>
      <c r="R594" s="255"/>
      <c r="S594" s="255"/>
      <c r="T594" s="256"/>
      <c r="AT594" s="257" t="s">
        <v>158</v>
      </c>
      <c r="AU594" s="257" t="s">
        <v>80</v>
      </c>
      <c r="AV594" s="12" t="s">
        <v>80</v>
      </c>
      <c r="AW594" s="12" t="s">
        <v>34</v>
      </c>
      <c r="AX594" s="12" t="s">
        <v>70</v>
      </c>
      <c r="AY594" s="257" t="s">
        <v>148</v>
      </c>
    </row>
    <row r="595" s="12" customFormat="1">
      <c r="B595" s="246"/>
      <c r="C595" s="247"/>
      <c r="D595" s="248" t="s">
        <v>158</v>
      </c>
      <c r="E595" s="249" t="s">
        <v>21</v>
      </c>
      <c r="F595" s="250" t="s">
        <v>404</v>
      </c>
      <c r="G595" s="247"/>
      <c r="H595" s="251">
        <v>4.6399999999999997</v>
      </c>
      <c r="I595" s="252"/>
      <c r="J595" s="247"/>
      <c r="K595" s="247"/>
      <c r="L595" s="253"/>
      <c r="M595" s="254"/>
      <c r="N595" s="255"/>
      <c r="O595" s="255"/>
      <c r="P595" s="255"/>
      <c r="Q595" s="255"/>
      <c r="R595" s="255"/>
      <c r="S595" s="255"/>
      <c r="T595" s="256"/>
      <c r="AT595" s="257" t="s">
        <v>158</v>
      </c>
      <c r="AU595" s="257" t="s">
        <v>80</v>
      </c>
      <c r="AV595" s="12" t="s">
        <v>80</v>
      </c>
      <c r="AW595" s="12" t="s">
        <v>34</v>
      </c>
      <c r="AX595" s="12" t="s">
        <v>70</v>
      </c>
      <c r="AY595" s="257" t="s">
        <v>148</v>
      </c>
    </row>
    <row r="596" s="13" customFormat="1">
      <c r="B596" s="258"/>
      <c r="C596" s="259"/>
      <c r="D596" s="248" t="s">
        <v>158</v>
      </c>
      <c r="E596" s="260" t="s">
        <v>21</v>
      </c>
      <c r="F596" s="261" t="s">
        <v>383</v>
      </c>
      <c r="G596" s="259"/>
      <c r="H596" s="260" t="s">
        <v>21</v>
      </c>
      <c r="I596" s="262"/>
      <c r="J596" s="259"/>
      <c r="K596" s="259"/>
      <c r="L596" s="263"/>
      <c r="M596" s="264"/>
      <c r="N596" s="265"/>
      <c r="O596" s="265"/>
      <c r="P596" s="265"/>
      <c r="Q596" s="265"/>
      <c r="R596" s="265"/>
      <c r="S596" s="265"/>
      <c r="T596" s="266"/>
      <c r="AT596" s="267" t="s">
        <v>158</v>
      </c>
      <c r="AU596" s="267" t="s">
        <v>80</v>
      </c>
      <c r="AV596" s="13" t="s">
        <v>78</v>
      </c>
      <c r="AW596" s="13" t="s">
        <v>34</v>
      </c>
      <c r="AX596" s="13" t="s">
        <v>70</v>
      </c>
      <c r="AY596" s="267" t="s">
        <v>148</v>
      </c>
    </row>
    <row r="597" s="12" customFormat="1">
      <c r="B597" s="246"/>
      <c r="C597" s="247"/>
      <c r="D597" s="248" t="s">
        <v>158</v>
      </c>
      <c r="E597" s="249" t="s">
        <v>21</v>
      </c>
      <c r="F597" s="250" t="s">
        <v>405</v>
      </c>
      <c r="G597" s="247"/>
      <c r="H597" s="251">
        <v>2.8799999999999999</v>
      </c>
      <c r="I597" s="252"/>
      <c r="J597" s="247"/>
      <c r="K597" s="247"/>
      <c r="L597" s="253"/>
      <c r="M597" s="254"/>
      <c r="N597" s="255"/>
      <c r="O597" s="255"/>
      <c r="P597" s="255"/>
      <c r="Q597" s="255"/>
      <c r="R597" s="255"/>
      <c r="S597" s="255"/>
      <c r="T597" s="256"/>
      <c r="AT597" s="257" t="s">
        <v>158</v>
      </c>
      <c r="AU597" s="257" t="s">
        <v>80</v>
      </c>
      <c r="AV597" s="12" t="s">
        <v>80</v>
      </c>
      <c r="AW597" s="12" t="s">
        <v>34</v>
      </c>
      <c r="AX597" s="12" t="s">
        <v>70</v>
      </c>
      <c r="AY597" s="257" t="s">
        <v>148</v>
      </c>
    </row>
    <row r="598" s="12" customFormat="1">
      <c r="B598" s="246"/>
      <c r="C598" s="247"/>
      <c r="D598" s="248" t="s">
        <v>158</v>
      </c>
      <c r="E598" s="249" t="s">
        <v>21</v>
      </c>
      <c r="F598" s="250" t="s">
        <v>406</v>
      </c>
      <c r="G598" s="247"/>
      <c r="H598" s="251">
        <v>4</v>
      </c>
      <c r="I598" s="252"/>
      <c r="J598" s="247"/>
      <c r="K598" s="247"/>
      <c r="L598" s="253"/>
      <c r="M598" s="254"/>
      <c r="N598" s="255"/>
      <c r="O598" s="255"/>
      <c r="P598" s="255"/>
      <c r="Q598" s="255"/>
      <c r="R598" s="255"/>
      <c r="S598" s="255"/>
      <c r="T598" s="256"/>
      <c r="AT598" s="257" t="s">
        <v>158</v>
      </c>
      <c r="AU598" s="257" t="s">
        <v>80</v>
      </c>
      <c r="AV598" s="12" t="s">
        <v>80</v>
      </c>
      <c r="AW598" s="12" t="s">
        <v>34</v>
      </c>
      <c r="AX598" s="12" t="s">
        <v>70</v>
      </c>
      <c r="AY598" s="257" t="s">
        <v>148</v>
      </c>
    </row>
    <row r="599" s="15" customFormat="1">
      <c r="B599" s="289"/>
      <c r="C599" s="290"/>
      <c r="D599" s="248" t="s">
        <v>158</v>
      </c>
      <c r="E599" s="291" t="s">
        <v>21</v>
      </c>
      <c r="F599" s="292" t="s">
        <v>407</v>
      </c>
      <c r="G599" s="290"/>
      <c r="H599" s="293">
        <v>17.920000000000002</v>
      </c>
      <c r="I599" s="294"/>
      <c r="J599" s="290"/>
      <c r="K599" s="290"/>
      <c r="L599" s="295"/>
      <c r="M599" s="296"/>
      <c r="N599" s="297"/>
      <c r="O599" s="297"/>
      <c r="P599" s="297"/>
      <c r="Q599" s="297"/>
      <c r="R599" s="297"/>
      <c r="S599" s="297"/>
      <c r="T599" s="298"/>
      <c r="AT599" s="299" t="s">
        <v>158</v>
      </c>
      <c r="AU599" s="299" t="s">
        <v>80</v>
      </c>
      <c r="AV599" s="15" t="s">
        <v>149</v>
      </c>
      <c r="AW599" s="15" t="s">
        <v>34</v>
      </c>
      <c r="AX599" s="15" t="s">
        <v>70</v>
      </c>
      <c r="AY599" s="299" t="s">
        <v>148</v>
      </c>
    </row>
    <row r="600" s="14" customFormat="1">
      <c r="B600" s="268"/>
      <c r="C600" s="269"/>
      <c r="D600" s="248" t="s">
        <v>158</v>
      </c>
      <c r="E600" s="270" t="s">
        <v>21</v>
      </c>
      <c r="F600" s="271" t="s">
        <v>174</v>
      </c>
      <c r="G600" s="269"/>
      <c r="H600" s="272">
        <v>54.880000000000003</v>
      </c>
      <c r="I600" s="273"/>
      <c r="J600" s="269"/>
      <c r="K600" s="269"/>
      <c r="L600" s="274"/>
      <c r="M600" s="275"/>
      <c r="N600" s="276"/>
      <c r="O600" s="276"/>
      <c r="P600" s="276"/>
      <c r="Q600" s="276"/>
      <c r="R600" s="276"/>
      <c r="S600" s="276"/>
      <c r="T600" s="277"/>
      <c r="AT600" s="278" t="s">
        <v>158</v>
      </c>
      <c r="AU600" s="278" t="s">
        <v>80</v>
      </c>
      <c r="AV600" s="14" t="s">
        <v>156</v>
      </c>
      <c r="AW600" s="14" t="s">
        <v>34</v>
      </c>
      <c r="AX600" s="14" t="s">
        <v>78</v>
      </c>
      <c r="AY600" s="278" t="s">
        <v>148</v>
      </c>
    </row>
    <row r="601" s="1" customFormat="1" ht="25.5" customHeight="1">
      <c r="B601" s="47"/>
      <c r="C601" s="234" t="s">
        <v>916</v>
      </c>
      <c r="D601" s="234" t="s">
        <v>151</v>
      </c>
      <c r="E601" s="235" t="s">
        <v>917</v>
      </c>
      <c r="F601" s="236" t="s">
        <v>918</v>
      </c>
      <c r="G601" s="237" t="s">
        <v>169</v>
      </c>
      <c r="H601" s="238">
        <v>94.405000000000001</v>
      </c>
      <c r="I601" s="239"/>
      <c r="J601" s="240">
        <f>ROUND(I601*H601,2)</f>
        <v>0</v>
      </c>
      <c r="K601" s="236" t="s">
        <v>155</v>
      </c>
      <c r="L601" s="73"/>
      <c r="M601" s="241" t="s">
        <v>21</v>
      </c>
      <c r="N601" s="242" t="s">
        <v>41</v>
      </c>
      <c r="O601" s="48"/>
      <c r="P601" s="243">
        <f>O601*H601</f>
        <v>0</v>
      </c>
      <c r="Q601" s="243">
        <v>0.00031</v>
      </c>
      <c r="R601" s="243">
        <f>Q601*H601</f>
        <v>0.029265550000000001</v>
      </c>
      <c r="S601" s="243">
        <v>0</v>
      </c>
      <c r="T601" s="244">
        <f>S601*H601</f>
        <v>0</v>
      </c>
      <c r="AR601" s="25" t="s">
        <v>238</v>
      </c>
      <c r="AT601" s="25" t="s">
        <v>151</v>
      </c>
      <c r="AU601" s="25" t="s">
        <v>80</v>
      </c>
      <c r="AY601" s="25" t="s">
        <v>148</v>
      </c>
      <c r="BE601" s="245">
        <f>IF(N601="základní",J601,0)</f>
        <v>0</v>
      </c>
      <c r="BF601" s="245">
        <f>IF(N601="snížená",J601,0)</f>
        <v>0</v>
      </c>
      <c r="BG601" s="245">
        <f>IF(N601="zákl. přenesená",J601,0)</f>
        <v>0</v>
      </c>
      <c r="BH601" s="245">
        <f>IF(N601="sníž. přenesená",J601,0)</f>
        <v>0</v>
      </c>
      <c r="BI601" s="245">
        <f>IF(N601="nulová",J601,0)</f>
        <v>0</v>
      </c>
      <c r="BJ601" s="25" t="s">
        <v>78</v>
      </c>
      <c r="BK601" s="245">
        <f>ROUND(I601*H601,2)</f>
        <v>0</v>
      </c>
      <c r="BL601" s="25" t="s">
        <v>238</v>
      </c>
      <c r="BM601" s="25" t="s">
        <v>919</v>
      </c>
    </row>
    <row r="602" s="13" customFormat="1">
      <c r="B602" s="258"/>
      <c r="C602" s="259"/>
      <c r="D602" s="248" t="s">
        <v>158</v>
      </c>
      <c r="E602" s="260" t="s">
        <v>21</v>
      </c>
      <c r="F602" s="261" t="s">
        <v>321</v>
      </c>
      <c r="G602" s="259"/>
      <c r="H602" s="260" t="s">
        <v>21</v>
      </c>
      <c r="I602" s="262"/>
      <c r="J602" s="259"/>
      <c r="K602" s="259"/>
      <c r="L602" s="263"/>
      <c r="M602" s="264"/>
      <c r="N602" s="265"/>
      <c r="O602" s="265"/>
      <c r="P602" s="265"/>
      <c r="Q602" s="265"/>
      <c r="R602" s="265"/>
      <c r="S602" s="265"/>
      <c r="T602" s="266"/>
      <c r="AT602" s="267" t="s">
        <v>158</v>
      </c>
      <c r="AU602" s="267" t="s">
        <v>80</v>
      </c>
      <c r="AV602" s="13" t="s">
        <v>78</v>
      </c>
      <c r="AW602" s="13" t="s">
        <v>34</v>
      </c>
      <c r="AX602" s="13" t="s">
        <v>70</v>
      </c>
      <c r="AY602" s="267" t="s">
        <v>148</v>
      </c>
    </row>
    <row r="603" s="12" customFormat="1">
      <c r="B603" s="246"/>
      <c r="C603" s="247"/>
      <c r="D603" s="248" t="s">
        <v>158</v>
      </c>
      <c r="E603" s="249" t="s">
        <v>21</v>
      </c>
      <c r="F603" s="250" t="s">
        <v>171</v>
      </c>
      <c r="G603" s="247"/>
      <c r="H603" s="251">
        <v>4.4000000000000004</v>
      </c>
      <c r="I603" s="252"/>
      <c r="J603" s="247"/>
      <c r="K603" s="247"/>
      <c r="L603" s="253"/>
      <c r="M603" s="254"/>
      <c r="N603" s="255"/>
      <c r="O603" s="255"/>
      <c r="P603" s="255"/>
      <c r="Q603" s="255"/>
      <c r="R603" s="255"/>
      <c r="S603" s="255"/>
      <c r="T603" s="256"/>
      <c r="AT603" s="257" t="s">
        <v>158</v>
      </c>
      <c r="AU603" s="257" t="s">
        <v>80</v>
      </c>
      <c r="AV603" s="12" t="s">
        <v>80</v>
      </c>
      <c r="AW603" s="12" t="s">
        <v>34</v>
      </c>
      <c r="AX603" s="12" t="s">
        <v>70</v>
      </c>
      <c r="AY603" s="257" t="s">
        <v>148</v>
      </c>
    </row>
    <row r="604" s="12" customFormat="1">
      <c r="B604" s="246"/>
      <c r="C604" s="247"/>
      <c r="D604" s="248" t="s">
        <v>158</v>
      </c>
      <c r="E604" s="249" t="s">
        <v>21</v>
      </c>
      <c r="F604" s="250" t="s">
        <v>920</v>
      </c>
      <c r="G604" s="247"/>
      <c r="H604" s="251">
        <v>12</v>
      </c>
      <c r="I604" s="252"/>
      <c r="J604" s="247"/>
      <c r="K604" s="247"/>
      <c r="L604" s="253"/>
      <c r="M604" s="254"/>
      <c r="N604" s="255"/>
      <c r="O604" s="255"/>
      <c r="P604" s="255"/>
      <c r="Q604" s="255"/>
      <c r="R604" s="255"/>
      <c r="S604" s="255"/>
      <c r="T604" s="256"/>
      <c r="AT604" s="257" t="s">
        <v>158</v>
      </c>
      <c r="AU604" s="257" t="s">
        <v>80</v>
      </c>
      <c r="AV604" s="12" t="s">
        <v>80</v>
      </c>
      <c r="AW604" s="12" t="s">
        <v>34</v>
      </c>
      <c r="AX604" s="12" t="s">
        <v>70</v>
      </c>
      <c r="AY604" s="257" t="s">
        <v>148</v>
      </c>
    </row>
    <row r="605" s="12" customFormat="1">
      <c r="B605" s="246"/>
      <c r="C605" s="247"/>
      <c r="D605" s="248" t="s">
        <v>158</v>
      </c>
      <c r="E605" s="249" t="s">
        <v>21</v>
      </c>
      <c r="F605" s="250" t="s">
        <v>921</v>
      </c>
      <c r="G605" s="247"/>
      <c r="H605" s="251">
        <v>14.425000000000001</v>
      </c>
      <c r="I605" s="252"/>
      <c r="J605" s="247"/>
      <c r="K605" s="247"/>
      <c r="L605" s="253"/>
      <c r="M605" s="254"/>
      <c r="N605" s="255"/>
      <c r="O605" s="255"/>
      <c r="P605" s="255"/>
      <c r="Q605" s="255"/>
      <c r="R605" s="255"/>
      <c r="S605" s="255"/>
      <c r="T605" s="256"/>
      <c r="AT605" s="257" t="s">
        <v>158</v>
      </c>
      <c r="AU605" s="257" t="s">
        <v>80</v>
      </c>
      <c r="AV605" s="12" t="s">
        <v>80</v>
      </c>
      <c r="AW605" s="12" t="s">
        <v>34</v>
      </c>
      <c r="AX605" s="12" t="s">
        <v>70</v>
      </c>
      <c r="AY605" s="257" t="s">
        <v>148</v>
      </c>
    </row>
    <row r="606" s="12" customFormat="1">
      <c r="B606" s="246"/>
      <c r="C606" s="247"/>
      <c r="D606" s="248" t="s">
        <v>158</v>
      </c>
      <c r="E606" s="249" t="s">
        <v>21</v>
      </c>
      <c r="F606" s="250" t="s">
        <v>922</v>
      </c>
      <c r="G606" s="247"/>
      <c r="H606" s="251">
        <v>1.6499999999999999</v>
      </c>
      <c r="I606" s="252"/>
      <c r="J606" s="247"/>
      <c r="K606" s="247"/>
      <c r="L606" s="253"/>
      <c r="M606" s="254"/>
      <c r="N606" s="255"/>
      <c r="O606" s="255"/>
      <c r="P606" s="255"/>
      <c r="Q606" s="255"/>
      <c r="R606" s="255"/>
      <c r="S606" s="255"/>
      <c r="T606" s="256"/>
      <c r="AT606" s="257" t="s">
        <v>158</v>
      </c>
      <c r="AU606" s="257" t="s">
        <v>80</v>
      </c>
      <c r="AV606" s="12" t="s">
        <v>80</v>
      </c>
      <c r="AW606" s="12" t="s">
        <v>34</v>
      </c>
      <c r="AX606" s="12" t="s">
        <v>70</v>
      </c>
      <c r="AY606" s="257" t="s">
        <v>148</v>
      </c>
    </row>
    <row r="607" s="12" customFormat="1">
      <c r="B607" s="246"/>
      <c r="C607" s="247"/>
      <c r="D607" s="248" t="s">
        <v>158</v>
      </c>
      <c r="E607" s="249" t="s">
        <v>21</v>
      </c>
      <c r="F607" s="250" t="s">
        <v>923</v>
      </c>
      <c r="G607" s="247"/>
      <c r="H607" s="251">
        <v>8</v>
      </c>
      <c r="I607" s="252"/>
      <c r="J607" s="247"/>
      <c r="K607" s="247"/>
      <c r="L607" s="253"/>
      <c r="M607" s="254"/>
      <c r="N607" s="255"/>
      <c r="O607" s="255"/>
      <c r="P607" s="255"/>
      <c r="Q607" s="255"/>
      <c r="R607" s="255"/>
      <c r="S607" s="255"/>
      <c r="T607" s="256"/>
      <c r="AT607" s="257" t="s">
        <v>158</v>
      </c>
      <c r="AU607" s="257" t="s">
        <v>80</v>
      </c>
      <c r="AV607" s="12" t="s">
        <v>80</v>
      </c>
      <c r="AW607" s="12" t="s">
        <v>34</v>
      </c>
      <c r="AX607" s="12" t="s">
        <v>70</v>
      </c>
      <c r="AY607" s="257" t="s">
        <v>148</v>
      </c>
    </row>
    <row r="608" s="13" customFormat="1">
      <c r="B608" s="258"/>
      <c r="C608" s="259"/>
      <c r="D608" s="248" t="s">
        <v>158</v>
      </c>
      <c r="E608" s="260" t="s">
        <v>21</v>
      </c>
      <c r="F608" s="261" t="s">
        <v>462</v>
      </c>
      <c r="G608" s="259"/>
      <c r="H608" s="260" t="s">
        <v>21</v>
      </c>
      <c r="I608" s="262"/>
      <c r="J608" s="259"/>
      <c r="K608" s="259"/>
      <c r="L608" s="263"/>
      <c r="M608" s="264"/>
      <c r="N608" s="265"/>
      <c r="O608" s="265"/>
      <c r="P608" s="265"/>
      <c r="Q608" s="265"/>
      <c r="R608" s="265"/>
      <c r="S608" s="265"/>
      <c r="T608" s="266"/>
      <c r="AT608" s="267" t="s">
        <v>158</v>
      </c>
      <c r="AU608" s="267" t="s">
        <v>80</v>
      </c>
      <c r="AV608" s="13" t="s">
        <v>78</v>
      </c>
      <c r="AW608" s="13" t="s">
        <v>34</v>
      </c>
      <c r="AX608" s="13" t="s">
        <v>70</v>
      </c>
      <c r="AY608" s="267" t="s">
        <v>148</v>
      </c>
    </row>
    <row r="609" s="12" customFormat="1">
      <c r="B609" s="246"/>
      <c r="C609" s="247"/>
      <c r="D609" s="248" t="s">
        <v>158</v>
      </c>
      <c r="E609" s="249" t="s">
        <v>21</v>
      </c>
      <c r="F609" s="250" t="s">
        <v>924</v>
      </c>
      <c r="G609" s="247"/>
      <c r="H609" s="251">
        <v>4.9299999999999997</v>
      </c>
      <c r="I609" s="252"/>
      <c r="J609" s="247"/>
      <c r="K609" s="247"/>
      <c r="L609" s="253"/>
      <c r="M609" s="254"/>
      <c r="N609" s="255"/>
      <c r="O609" s="255"/>
      <c r="P609" s="255"/>
      <c r="Q609" s="255"/>
      <c r="R609" s="255"/>
      <c r="S609" s="255"/>
      <c r="T609" s="256"/>
      <c r="AT609" s="257" t="s">
        <v>158</v>
      </c>
      <c r="AU609" s="257" t="s">
        <v>80</v>
      </c>
      <c r="AV609" s="12" t="s">
        <v>80</v>
      </c>
      <c r="AW609" s="12" t="s">
        <v>34</v>
      </c>
      <c r="AX609" s="12" t="s">
        <v>70</v>
      </c>
      <c r="AY609" s="257" t="s">
        <v>148</v>
      </c>
    </row>
    <row r="610" s="13" customFormat="1">
      <c r="B610" s="258"/>
      <c r="C610" s="259"/>
      <c r="D610" s="248" t="s">
        <v>158</v>
      </c>
      <c r="E610" s="260" t="s">
        <v>21</v>
      </c>
      <c r="F610" s="261" t="s">
        <v>298</v>
      </c>
      <c r="G610" s="259"/>
      <c r="H610" s="260" t="s">
        <v>21</v>
      </c>
      <c r="I610" s="262"/>
      <c r="J610" s="259"/>
      <c r="K610" s="259"/>
      <c r="L610" s="263"/>
      <c r="M610" s="264"/>
      <c r="N610" s="265"/>
      <c r="O610" s="265"/>
      <c r="P610" s="265"/>
      <c r="Q610" s="265"/>
      <c r="R610" s="265"/>
      <c r="S610" s="265"/>
      <c r="T610" s="266"/>
      <c r="AT610" s="267" t="s">
        <v>158</v>
      </c>
      <c r="AU610" s="267" t="s">
        <v>80</v>
      </c>
      <c r="AV610" s="13" t="s">
        <v>78</v>
      </c>
      <c r="AW610" s="13" t="s">
        <v>34</v>
      </c>
      <c r="AX610" s="13" t="s">
        <v>70</v>
      </c>
      <c r="AY610" s="267" t="s">
        <v>148</v>
      </c>
    </row>
    <row r="611" s="12" customFormat="1">
      <c r="B611" s="246"/>
      <c r="C611" s="247"/>
      <c r="D611" s="248" t="s">
        <v>158</v>
      </c>
      <c r="E611" s="249" t="s">
        <v>21</v>
      </c>
      <c r="F611" s="250" t="s">
        <v>925</v>
      </c>
      <c r="G611" s="247"/>
      <c r="H611" s="251">
        <v>15.4</v>
      </c>
      <c r="I611" s="252"/>
      <c r="J611" s="247"/>
      <c r="K611" s="247"/>
      <c r="L611" s="253"/>
      <c r="M611" s="254"/>
      <c r="N611" s="255"/>
      <c r="O611" s="255"/>
      <c r="P611" s="255"/>
      <c r="Q611" s="255"/>
      <c r="R611" s="255"/>
      <c r="S611" s="255"/>
      <c r="T611" s="256"/>
      <c r="AT611" s="257" t="s">
        <v>158</v>
      </c>
      <c r="AU611" s="257" t="s">
        <v>80</v>
      </c>
      <c r="AV611" s="12" t="s">
        <v>80</v>
      </c>
      <c r="AW611" s="12" t="s">
        <v>34</v>
      </c>
      <c r="AX611" s="12" t="s">
        <v>70</v>
      </c>
      <c r="AY611" s="257" t="s">
        <v>148</v>
      </c>
    </row>
    <row r="612" s="13" customFormat="1">
      <c r="B612" s="258"/>
      <c r="C612" s="259"/>
      <c r="D612" s="248" t="s">
        <v>158</v>
      </c>
      <c r="E612" s="260" t="s">
        <v>21</v>
      </c>
      <c r="F612" s="261" t="s">
        <v>926</v>
      </c>
      <c r="G612" s="259"/>
      <c r="H612" s="260" t="s">
        <v>21</v>
      </c>
      <c r="I612" s="262"/>
      <c r="J612" s="259"/>
      <c r="K612" s="259"/>
      <c r="L612" s="263"/>
      <c r="M612" s="264"/>
      <c r="N612" s="265"/>
      <c r="O612" s="265"/>
      <c r="P612" s="265"/>
      <c r="Q612" s="265"/>
      <c r="R612" s="265"/>
      <c r="S612" s="265"/>
      <c r="T612" s="266"/>
      <c r="AT612" s="267" t="s">
        <v>158</v>
      </c>
      <c r="AU612" s="267" t="s">
        <v>80</v>
      </c>
      <c r="AV612" s="13" t="s">
        <v>78</v>
      </c>
      <c r="AW612" s="13" t="s">
        <v>34</v>
      </c>
      <c r="AX612" s="13" t="s">
        <v>70</v>
      </c>
      <c r="AY612" s="267" t="s">
        <v>148</v>
      </c>
    </row>
    <row r="613" s="12" customFormat="1">
      <c r="B613" s="246"/>
      <c r="C613" s="247"/>
      <c r="D613" s="248" t="s">
        <v>158</v>
      </c>
      <c r="E613" s="249" t="s">
        <v>21</v>
      </c>
      <c r="F613" s="250" t="s">
        <v>927</v>
      </c>
      <c r="G613" s="247"/>
      <c r="H613" s="251">
        <v>8</v>
      </c>
      <c r="I613" s="252"/>
      <c r="J613" s="247"/>
      <c r="K613" s="247"/>
      <c r="L613" s="253"/>
      <c r="M613" s="254"/>
      <c r="N613" s="255"/>
      <c r="O613" s="255"/>
      <c r="P613" s="255"/>
      <c r="Q613" s="255"/>
      <c r="R613" s="255"/>
      <c r="S613" s="255"/>
      <c r="T613" s="256"/>
      <c r="AT613" s="257" t="s">
        <v>158</v>
      </c>
      <c r="AU613" s="257" t="s">
        <v>80</v>
      </c>
      <c r="AV613" s="12" t="s">
        <v>80</v>
      </c>
      <c r="AW613" s="12" t="s">
        <v>34</v>
      </c>
      <c r="AX613" s="12" t="s">
        <v>70</v>
      </c>
      <c r="AY613" s="257" t="s">
        <v>148</v>
      </c>
    </row>
    <row r="614" s="12" customFormat="1">
      <c r="B614" s="246"/>
      <c r="C614" s="247"/>
      <c r="D614" s="248" t="s">
        <v>158</v>
      </c>
      <c r="E614" s="249" t="s">
        <v>21</v>
      </c>
      <c r="F614" s="250" t="s">
        <v>928</v>
      </c>
      <c r="G614" s="247"/>
      <c r="H614" s="251">
        <v>25.600000000000001</v>
      </c>
      <c r="I614" s="252"/>
      <c r="J614" s="247"/>
      <c r="K614" s="247"/>
      <c r="L614" s="253"/>
      <c r="M614" s="254"/>
      <c r="N614" s="255"/>
      <c r="O614" s="255"/>
      <c r="P614" s="255"/>
      <c r="Q614" s="255"/>
      <c r="R614" s="255"/>
      <c r="S614" s="255"/>
      <c r="T614" s="256"/>
      <c r="AT614" s="257" t="s">
        <v>158</v>
      </c>
      <c r="AU614" s="257" t="s">
        <v>80</v>
      </c>
      <c r="AV614" s="12" t="s">
        <v>80</v>
      </c>
      <c r="AW614" s="12" t="s">
        <v>34</v>
      </c>
      <c r="AX614" s="12" t="s">
        <v>70</v>
      </c>
      <c r="AY614" s="257" t="s">
        <v>148</v>
      </c>
    </row>
    <row r="615" s="14" customFormat="1">
      <c r="B615" s="268"/>
      <c r="C615" s="269"/>
      <c r="D615" s="248" t="s">
        <v>158</v>
      </c>
      <c r="E615" s="270" t="s">
        <v>21</v>
      </c>
      <c r="F615" s="271" t="s">
        <v>174</v>
      </c>
      <c r="G615" s="269"/>
      <c r="H615" s="272">
        <v>94.405000000000001</v>
      </c>
      <c r="I615" s="273"/>
      <c r="J615" s="269"/>
      <c r="K615" s="269"/>
      <c r="L615" s="274"/>
      <c r="M615" s="275"/>
      <c r="N615" s="276"/>
      <c r="O615" s="276"/>
      <c r="P615" s="276"/>
      <c r="Q615" s="276"/>
      <c r="R615" s="276"/>
      <c r="S615" s="276"/>
      <c r="T615" s="277"/>
      <c r="AT615" s="278" t="s">
        <v>158</v>
      </c>
      <c r="AU615" s="278" t="s">
        <v>80</v>
      </c>
      <c r="AV615" s="14" t="s">
        <v>156</v>
      </c>
      <c r="AW615" s="14" t="s">
        <v>34</v>
      </c>
      <c r="AX615" s="14" t="s">
        <v>78</v>
      </c>
      <c r="AY615" s="278" t="s">
        <v>148</v>
      </c>
    </row>
    <row r="616" s="1" customFormat="1" ht="25.5" customHeight="1">
      <c r="B616" s="47"/>
      <c r="C616" s="234" t="s">
        <v>929</v>
      </c>
      <c r="D616" s="234" t="s">
        <v>151</v>
      </c>
      <c r="E616" s="235" t="s">
        <v>930</v>
      </c>
      <c r="F616" s="236" t="s">
        <v>931</v>
      </c>
      <c r="G616" s="237" t="s">
        <v>169</v>
      </c>
      <c r="H616" s="238">
        <v>223.09999999999999</v>
      </c>
      <c r="I616" s="239"/>
      <c r="J616" s="240">
        <f>ROUND(I616*H616,2)</f>
        <v>0</v>
      </c>
      <c r="K616" s="236" t="s">
        <v>155</v>
      </c>
      <c r="L616" s="73"/>
      <c r="M616" s="241" t="s">
        <v>21</v>
      </c>
      <c r="N616" s="242" t="s">
        <v>41</v>
      </c>
      <c r="O616" s="48"/>
      <c r="P616" s="243">
        <f>O616*H616</f>
        <v>0</v>
      </c>
      <c r="Q616" s="243">
        <v>0.00025999999999999998</v>
      </c>
      <c r="R616" s="243">
        <f>Q616*H616</f>
        <v>0.058005999999999995</v>
      </c>
      <c r="S616" s="243">
        <v>0</v>
      </c>
      <c r="T616" s="244">
        <f>S616*H616</f>
        <v>0</v>
      </c>
      <c r="AR616" s="25" t="s">
        <v>238</v>
      </c>
      <c r="AT616" s="25" t="s">
        <v>151</v>
      </c>
      <c r="AU616" s="25" t="s">
        <v>80</v>
      </c>
      <c r="AY616" s="25" t="s">
        <v>148</v>
      </c>
      <c r="BE616" s="245">
        <f>IF(N616="základní",J616,0)</f>
        <v>0</v>
      </c>
      <c r="BF616" s="245">
        <f>IF(N616="snížená",J616,0)</f>
        <v>0</v>
      </c>
      <c r="BG616" s="245">
        <f>IF(N616="zákl. přenesená",J616,0)</f>
        <v>0</v>
      </c>
      <c r="BH616" s="245">
        <f>IF(N616="sníž. přenesená",J616,0)</f>
        <v>0</v>
      </c>
      <c r="BI616" s="245">
        <f>IF(N616="nulová",J616,0)</f>
        <v>0</v>
      </c>
      <c r="BJ616" s="25" t="s">
        <v>78</v>
      </c>
      <c r="BK616" s="245">
        <f>ROUND(I616*H616,2)</f>
        <v>0</v>
      </c>
      <c r="BL616" s="25" t="s">
        <v>238</v>
      </c>
      <c r="BM616" s="25" t="s">
        <v>932</v>
      </c>
    </row>
    <row r="617" s="13" customFormat="1">
      <c r="B617" s="258"/>
      <c r="C617" s="259"/>
      <c r="D617" s="248" t="s">
        <v>158</v>
      </c>
      <c r="E617" s="260" t="s">
        <v>21</v>
      </c>
      <c r="F617" s="261" t="s">
        <v>926</v>
      </c>
      <c r="G617" s="259"/>
      <c r="H617" s="260" t="s">
        <v>21</v>
      </c>
      <c r="I617" s="262"/>
      <c r="J617" s="259"/>
      <c r="K617" s="259"/>
      <c r="L617" s="263"/>
      <c r="M617" s="264"/>
      <c r="N617" s="265"/>
      <c r="O617" s="265"/>
      <c r="P617" s="265"/>
      <c r="Q617" s="265"/>
      <c r="R617" s="265"/>
      <c r="S617" s="265"/>
      <c r="T617" s="266"/>
      <c r="AT617" s="267" t="s">
        <v>158</v>
      </c>
      <c r="AU617" s="267" t="s">
        <v>80</v>
      </c>
      <c r="AV617" s="13" t="s">
        <v>78</v>
      </c>
      <c r="AW617" s="13" t="s">
        <v>34</v>
      </c>
      <c r="AX617" s="13" t="s">
        <v>70</v>
      </c>
      <c r="AY617" s="267" t="s">
        <v>148</v>
      </c>
    </row>
    <row r="618" s="12" customFormat="1">
      <c r="B618" s="246"/>
      <c r="C618" s="247"/>
      <c r="D618" s="248" t="s">
        <v>158</v>
      </c>
      <c r="E618" s="249" t="s">
        <v>21</v>
      </c>
      <c r="F618" s="250" t="s">
        <v>933</v>
      </c>
      <c r="G618" s="247"/>
      <c r="H618" s="251">
        <v>61.600000000000001</v>
      </c>
      <c r="I618" s="252"/>
      <c r="J618" s="247"/>
      <c r="K618" s="247"/>
      <c r="L618" s="253"/>
      <c r="M618" s="254"/>
      <c r="N618" s="255"/>
      <c r="O618" s="255"/>
      <c r="P618" s="255"/>
      <c r="Q618" s="255"/>
      <c r="R618" s="255"/>
      <c r="S618" s="255"/>
      <c r="T618" s="256"/>
      <c r="AT618" s="257" t="s">
        <v>158</v>
      </c>
      <c r="AU618" s="257" t="s">
        <v>80</v>
      </c>
      <c r="AV618" s="12" t="s">
        <v>80</v>
      </c>
      <c r="AW618" s="12" t="s">
        <v>34</v>
      </c>
      <c r="AX618" s="12" t="s">
        <v>70</v>
      </c>
      <c r="AY618" s="257" t="s">
        <v>148</v>
      </c>
    </row>
    <row r="619" s="13" customFormat="1">
      <c r="B619" s="258"/>
      <c r="C619" s="259"/>
      <c r="D619" s="248" t="s">
        <v>158</v>
      </c>
      <c r="E619" s="260" t="s">
        <v>21</v>
      </c>
      <c r="F619" s="261" t="s">
        <v>321</v>
      </c>
      <c r="G619" s="259"/>
      <c r="H619" s="260" t="s">
        <v>21</v>
      </c>
      <c r="I619" s="262"/>
      <c r="J619" s="259"/>
      <c r="K619" s="259"/>
      <c r="L619" s="263"/>
      <c r="M619" s="264"/>
      <c r="N619" s="265"/>
      <c r="O619" s="265"/>
      <c r="P619" s="265"/>
      <c r="Q619" s="265"/>
      <c r="R619" s="265"/>
      <c r="S619" s="265"/>
      <c r="T619" s="266"/>
      <c r="AT619" s="267" t="s">
        <v>158</v>
      </c>
      <c r="AU619" s="267" t="s">
        <v>80</v>
      </c>
      <c r="AV619" s="13" t="s">
        <v>78</v>
      </c>
      <c r="AW619" s="13" t="s">
        <v>34</v>
      </c>
      <c r="AX619" s="13" t="s">
        <v>70</v>
      </c>
      <c r="AY619" s="267" t="s">
        <v>148</v>
      </c>
    </row>
    <row r="620" s="12" customFormat="1">
      <c r="B620" s="246"/>
      <c r="C620" s="247"/>
      <c r="D620" s="248" t="s">
        <v>158</v>
      </c>
      <c r="E620" s="249" t="s">
        <v>21</v>
      </c>
      <c r="F620" s="250" t="s">
        <v>934</v>
      </c>
      <c r="G620" s="247"/>
      <c r="H620" s="251">
        <v>100</v>
      </c>
      <c r="I620" s="252"/>
      <c r="J620" s="247"/>
      <c r="K620" s="247"/>
      <c r="L620" s="253"/>
      <c r="M620" s="254"/>
      <c r="N620" s="255"/>
      <c r="O620" s="255"/>
      <c r="P620" s="255"/>
      <c r="Q620" s="255"/>
      <c r="R620" s="255"/>
      <c r="S620" s="255"/>
      <c r="T620" s="256"/>
      <c r="AT620" s="257" t="s">
        <v>158</v>
      </c>
      <c r="AU620" s="257" t="s">
        <v>80</v>
      </c>
      <c r="AV620" s="12" t="s">
        <v>80</v>
      </c>
      <c r="AW620" s="12" t="s">
        <v>34</v>
      </c>
      <c r="AX620" s="12" t="s">
        <v>70</v>
      </c>
      <c r="AY620" s="257" t="s">
        <v>148</v>
      </c>
    </row>
    <row r="621" s="13" customFormat="1">
      <c r="B621" s="258"/>
      <c r="C621" s="259"/>
      <c r="D621" s="248" t="s">
        <v>158</v>
      </c>
      <c r="E621" s="260" t="s">
        <v>21</v>
      </c>
      <c r="F621" s="261" t="s">
        <v>298</v>
      </c>
      <c r="G621" s="259"/>
      <c r="H621" s="260" t="s">
        <v>21</v>
      </c>
      <c r="I621" s="262"/>
      <c r="J621" s="259"/>
      <c r="K621" s="259"/>
      <c r="L621" s="263"/>
      <c r="M621" s="264"/>
      <c r="N621" s="265"/>
      <c r="O621" s="265"/>
      <c r="P621" s="265"/>
      <c r="Q621" s="265"/>
      <c r="R621" s="265"/>
      <c r="S621" s="265"/>
      <c r="T621" s="266"/>
      <c r="AT621" s="267" t="s">
        <v>158</v>
      </c>
      <c r="AU621" s="267" t="s">
        <v>80</v>
      </c>
      <c r="AV621" s="13" t="s">
        <v>78</v>
      </c>
      <c r="AW621" s="13" t="s">
        <v>34</v>
      </c>
      <c r="AX621" s="13" t="s">
        <v>70</v>
      </c>
      <c r="AY621" s="267" t="s">
        <v>148</v>
      </c>
    </row>
    <row r="622" s="12" customFormat="1">
      <c r="B622" s="246"/>
      <c r="C622" s="247"/>
      <c r="D622" s="248" t="s">
        <v>158</v>
      </c>
      <c r="E622" s="249" t="s">
        <v>21</v>
      </c>
      <c r="F622" s="250" t="s">
        <v>935</v>
      </c>
      <c r="G622" s="247"/>
      <c r="H622" s="251">
        <v>44</v>
      </c>
      <c r="I622" s="252"/>
      <c r="J622" s="247"/>
      <c r="K622" s="247"/>
      <c r="L622" s="253"/>
      <c r="M622" s="254"/>
      <c r="N622" s="255"/>
      <c r="O622" s="255"/>
      <c r="P622" s="255"/>
      <c r="Q622" s="255"/>
      <c r="R622" s="255"/>
      <c r="S622" s="255"/>
      <c r="T622" s="256"/>
      <c r="AT622" s="257" t="s">
        <v>158</v>
      </c>
      <c r="AU622" s="257" t="s">
        <v>80</v>
      </c>
      <c r="AV622" s="12" t="s">
        <v>80</v>
      </c>
      <c r="AW622" s="12" t="s">
        <v>34</v>
      </c>
      <c r="AX622" s="12" t="s">
        <v>70</v>
      </c>
      <c r="AY622" s="257" t="s">
        <v>148</v>
      </c>
    </row>
    <row r="623" s="13" customFormat="1">
      <c r="B623" s="258"/>
      <c r="C623" s="259"/>
      <c r="D623" s="248" t="s">
        <v>158</v>
      </c>
      <c r="E623" s="260" t="s">
        <v>21</v>
      </c>
      <c r="F623" s="261" t="s">
        <v>462</v>
      </c>
      <c r="G623" s="259"/>
      <c r="H623" s="260" t="s">
        <v>21</v>
      </c>
      <c r="I623" s="262"/>
      <c r="J623" s="259"/>
      <c r="K623" s="259"/>
      <c r="L623" s="263"/>
      <c r="M623" s="264"/>
      <c r="N623" s="265"/>
      <c r="O623" s="265"/>
      <c r="P623" s="265"/>
      <c r="Q623" s="265"/>
      <c r="R623" s="265"/>
      <c r="S623" s="265"/>
      <c r="T623" s="266"/>
      <c r="AT623" s="267" t="s">
        <v>158</v>
      </c>
      <c r="AU623" s="267" t="s">
        <v>80</v>
      </c>
      <c r="AV623" s="13" t="s">
        <v>78</v>
      </c>
      <c r="AW623" s="13" t="s">
        <v>34</v>
      </c>
      <c r="AX623" s="13" t="s">
        <v>70</v>
      </c>
      <c r="AY623" s="267" t="s">
        <v>148</v>
      </c>
    </row>
    <row r="624" s="12" customFormat="1">
      <c r="B624" s="246"/>
      <c r="C624" s="247"/>
      <c r="D624" s="248" t="s">
        <v>158</v>
      </c>
      <c r="E624" s="249" t="s">
        <v>21</v>
      </c>
      <c r="F624" s="250" t="s">
        <v>936</v>
      </c>
      <c r="G624" s="247"/>
      <c r="H624" s="251">
        <v>17.5</v>
      </c>
      <c r="I624" s="252"/>
      <c r="J624" s="247"/>
      <c r="K624" s="247"/>
      <c r="L624" s="253"/>
      <c r="M624" s="254"/>
      <c r="N624" s="255"/>
      <c r="O624" s="255"/>
      <c r="P624" s="255"/>
      <c r="Q624" s="255"/>
      <c r="R624" s="255"/>
      <c r="S624" s="255"/>
      <c r="T624" s="256"/>
      <c r="AT624" s="257" t="s">
        <v>158</v>
      </c>
      <c r="AU624" s="257" t="s">
        <v>80</v>
      </c>
      <c r="AV624" s="12" t="s">
        <v>80</v>
      </c>
      <c r="AW624" s="12" t="s">
        <v>34</v>
      </c>
      <c r="AX624" s="12" t="s">
        <v>70</v>
      </c>
      <c r="AY624" s="257" t="s">
        <v>148</v>
      </c>
    </row>
    <row r="625" s="14" customFormat="1">
      <c r="B625" s="268"/>
      <c r="C625" s="269"/>
      <c r="D625" s="248" t="s">
        <v>158</v>
      </c>
      <c r="E625" s="270" t="s">
        <v>21</v>
      </c>
      <c r="F625" s="271" t="s">
        <v>174</v>
      </c>
      <c r="G625" s="269"/>
      <c r="H625" s="272">
        <v>223.09999999999999</v>
      </c>
      <c r="I625" s="273"/>
      <c r="J625" s="269"/>
      <c r="K625" s="269"/>
      <c r="L625" s="274"/>
      <c r="M625" s="275"/>
      <c r="N625" s="276"/>
      <c r="O625" s="276"/>
      <c r="P625" s="276"/>
      <c r="Q625" s="276"/>
      <c r="R625" s="276"/>
      <c r="S625" s="276"/>
      <c r="T625" s="277"/>
      <c r="AT625" s="278" t="s">
        <v>158</v>
      </c>
      <c r="AU625" s="278" t="s">
        <v>80</v>
      </c>
      <c r="AV625" s="14" t="s">
        <v>156</v>
      </c>
      <c r="AW625" s="14" t="s">
        <v>34</v>
      </c>
      <c r="AX625" s="14" t="s">
        <v>78</v>
      </c>
      <c r="AY625" s="278" t="s">
        <v>148</v>
      </c>
    </row>
    <row r="626" s="1" customFormat="1" ht="16.5" customHeight="1">
      <c r="B626" s="47"/>
      <c r="C626" s="234" t="s">
        <v>937</v>
      </c>
      <c r="D626" s="234" t="s">
        <v>151</v>
      </c>
      <c r="E626" s="235" t="s">
        <v>938</v>
      </c>
      <c r="F626" s="236" t="s">
        <v>939</v>
      </c>
      <c r="G626" s="237" t="s">
        <v>154</v>
      </c>
      <c r="H626" s="238">
        <v>770.87599999999998</v>
      </c>
      <c r="I626" s="239"/>
      <c r="J626" s="240">
        <f>ROUND(I626*H626,2)</f>
        <v>0</v>
      </c>
      <c r="K626" s="236" t="s">
        <v>155</v>
      </c>
      <c r="L626" s="73"/>
      <c r="M626" s="241" t="s">
        <v>21</v>
      </c>
      <c r="N626" s="242" t="s">
        <v>41</v>
      </c>
      <c r="O626" s="48"/>
      <c r="P626" s="243">
        <f>O626*H626</f>
        <v>0</v>
      </c>
      <c r="Q626" s="243">
        <v>0.00029999999999999997</v>
      </c>
      <c r="R626" s="243">
        <f>Q626*H626</f>
        <v>0.23126279999999996</v>
      </c>
      <c r="S626" s="243">
        <v>0</v>
      </c>
      <c r="T626" s="244">
        <f>S626*H626</f>
        <v>0</v>
      </c>
      <c r="AR626" s="25" t="s">
        <v>238</v>
      </c>
      <c r="AT626" s="25" t="s">
        <v>151</v>
      </c>
      <c r="AU626" s="25" t="s">
        <v>80</v>
      </c>
      <c r="AY626" s="25" t="s">
        <v>148</v>
      </c>
      <c r="BE626" s="245">
        <f>IF(N626="základní",J626,0)</f>
        <v>0</v>
      </c>
      <c r="BF626" s="245">
        <f>IF(N626="snížená",J626,0)</f>
        <v>0</v>
      </c>
      <c r="BG626" s="245">
        <f>IF(N626="zákl. přenesená",J626,0)</f>
        <v>0</v>
      </c>
      <c r="BH626" s="245">
        <f>IF(N626="sníž. přenesená",J626,0)</f>
        <v>0</v>
      </c>
      <c r="BI626" s="245">
        <f>IF(N626="nulová",J626,0)</f>
        <v>0</v>
      </c>
      <c r="BJ626" s="25" t="s">
        <v>78</v>
      </c>
      <c r="BK626" s="245">
        <f>ROUND(I626*H626,2)</f>
        <v>0</v>
      </c>
      <c r="BL626" s="25" t="s">
        <v>238</v>
      </c>
      <c r="BM626" s="25" t="s">
        <v>940</v>
      </c>
    </row>
    <row r="627" s="13" customFormat="1">
      <c r="B627" s="258"/>
      <c r="C627" s="259"/>
      <c r="D627" s="248" t="s">
        <v>158</v>
      </c>
      <c r="E627" s="260" t="s">
        <v>21</v>
      </c>
      <c r="F627" s="261" t="s">
        <v>941</v>
      </c>
      <c r="G627" s="259"/>
      <c r="H627" s="260" t="s">
        <v>21</v>
      </c>
      <c r="I627" s="262"/>
      <c r="J627" s="259"/>
      <c r="K627" s="259"/>
      <c r="L627" s="263"/>
      <c r="M627" s="264"/>
      <c r="N627" s="265"/>
      <c r="O627" s="265"/>
      <c r="P627" s="265"/>
      <c r="Q627" s="265"/>
      <c r="R627" s="265"/>
      <c r="S627" s="265"/>
      <c r="T627" s="266"/>
      <c r="AT627" s="267" t="s">
        <v>158</v>
      </c>
      <c r="AU627" s="267" t="s">
        <v>80</v>
      </c>
      <c r="AV627" s="13" t="s">
        <v>78</v>
      </c>
      <c r="AW627" s="13" t="s">
        <v>34</v>
      </c>
      <c r="AX627" s="13" t="s">
        <v>70</v>
      </c>
      <c r="AY627" s="267" t="s">
        <v>148</v>
      </c>
    </row>
    <row r="628" s="12" customFormat="1">
      <c r="B628" s="246"/>
      <c r="C628" s="247"/>
      <c r="D628" s="248" t="s">
        <v>158</v>
      </c>
      <c r="E628" s="249" t="s">
        <v>21</v>
      </c>
      <c r="F628" s="250" t="s">
        <v>942</v>
      </c>
      <c r="G628" s="247"/>
      <c r="H628" s="251">
        <v>770.87599999999998</v>
      </c>
      <c r="I628" s="252"/>
      <c r="J628" s="247"/>
      <c r="K628" s="247"/>
      <c r="L628" s="253"/>
      <c r="M628" s="254"/>
      <c r="N628" s="255"/>
      <c r="O628" s="255"/>
      <c r="P628" s="255"/>
      <c r="Q628" s="255"/>
      <c r="R628" s="255"/>
      <c r="S628" s="255"/>
      <c r="T628" s="256"/>
      <c r="AT628" s="257" t="s">
        <v>158</v>
      </c>
      <c r="AU628" s="257" t="s">
        <v>80</v>
      </c>
      <c r="AV628" s="12" t="s">
        <v>80</v>
      </c>
      <c r="AW628" s="12" t="s">
        <v>34</v>
      </c>
      <c r="AX628" s="12" t="s">
        <v>78</v>
      </c>
      <c r="AY628" s="257" t="s">
        <v>148</v>
      </c>
    </row>
    <row r="629" s="1" customFormat="1" ht="25.5" customHeight="1">
      <c r="B629" s="47"/>
      <c r="C629" s="234" t="s">
        <v>943</v>
      </c>
      <c r="D629" s="234" t="s">
        <v>151</v>
      </c>
      <c r="E629" s="235" t="s">
        <v>944</v>
      </c>
      <c r="F629" s="236" t="s">
        <v>945</v>
      </c>
      <c r="G629" s="237" t="s">
        <v>169</v>
      </c>
      <c r="H629" s="238">
        <v>2.125</v>
      </c>
      <c r="I629" s="239"/>
      <c r="J629" s="240">
        <f>ROUND(I629*H629,2)</f>
        <v>0</v>
      </c>
      <c r="K629" s="236" t="s">
        <v>155</v>
      </c>
      <c r="L629" s="73"/>
      <c r="M629" s="241" t="s">
        <v>21</v>
      </c>
      <c r="N629" s="242" t="s">
        <v>41</v>
      </c>
      <c r="O629" s="48"/>
      <c r="P629" s="243">
        <f>O629*H629</f>
        <v>0</v>
      </c>
      <c r="Q629" s="243">
        <v>0.00051999999999999995</v>
      </c>
      <c r="R629" s="243">
        <f>Q629*H629</f>
        <v>0.0011049999999999999</v>
      </c>
      <c r="S629" s="243">
        <v>0</v>
      </c>
      <c r="T629" s="244">
        <f>S629*H629</f>
        <v>0</v>
      </c>
      <c r="AR629" s="25" t="s">
        <v>238</v>
      </c>
      <c r="AT629" s="25" t="s">
        <v>151</v>
      </c>
      <c r="AU629" s="25" t="s">
        <v>80</v>
      </c>
      <c r="AY629" s="25" t="s">
        <v>148</v>
      </c>
      <c r="BE629" s="245">
        <f>IF(N629="základní",J629,0)</f>
        <v>0</v>
      </c>
      <c r="BF629" s="245">
        <f>IF(N629="snížená",J629,0)</f>
        <v>0</v>
      </c>
      <c r="BG629" s="245">
        <f>IF(N629="zákl. přenesená",J629,0)</f>
        <v>0</v>
      </c>
      <c r="BH629" s="245">
        <f>IF(N629="sníž. přenesená",J629,0)</f>
        <v>0</v>
      </c>
      <c r="BI629" s="245">
        <f>IF(N629="nulová",J629,0)</f>
        <v>0</v>
      </c>
      <c r="BJ629" s="25" t="s">
        <v>78</v>
      </c>
      <c r="BK629" s="245">
        <f>ROUND(I629*H629,2)</f>
        <v>0</v>
      </c>
      <c r="BL629" s="25" t="s">
        <v>238</v>
      </c>
      <c r="BM629" s="25" t="s">
        <v>946</v>
      </c>
    </row>
    <row r="630" s="13" customFormat="1">
      <c r="B630" s="258"/>
      <c r="C630" s="259"/>
      <c r="D630" s="248" t="s">
        <v>158</v>
      </c>
      <c r="E630" s="260" t="s">
        <v>21</v>
      </c>
      <c r="F630" s="261" t="s">
        <v>947</v>
      </c>
      <c r="G630" s="259"/>
      <c r="H630" s="260" t="s">
        <v>21</v>
      </c>
      <c r="I630" s="262"/>
      <c r="J630" s="259"/>
      <c r="K630" s="259"/>
      <c r="L630" s="263"/>
      <c r="M630" s="264"/>
      <c r="N630" s="265"/>
      <c r="O630" s="265"/>
      <c r="P630" s="265"/>
      <c r="Q630" s="265"/>
      <c r="R630" s="265"/>
      <c r="S630" s="265"/>
      <c r="T630" s="266"/>
      <c r="AT630" s="267" t="s">
        <v>158</v>
      </c>
      <c r="AU630" s="267" t="s">
        <v>80</v>
      </c>
      <c r="AV630" s="13" t="s">
        <v>78</v>
      </c>
      <c r="AW630" s="13" t="s">
        <v>34</v>
      </c>
      <c r="AX630" s="13" t="s">
        <v>70</v>
      </c>
      <c r="AY630" s="267" t="s">
        <v>148</v>
      </c>
    </row>
    <row r="631" s="12" customFormat="1">
      <c r="B631" s="246"/>
      <c r="C631" s="247"/>
      <c r="D631" s="248" t="s">
        <v>158</v>
      </c>
      <c r="E631" s="249" t="s">
        <v>21</v>
      </c>
      <c r="F631" s="250" t="s">
        <v>948</v>
      </c>
      <c r="G631" s="247"/>
      <c r="H631" s="251">
        <v>2.125</v>
      </c>
      <c r="I631" s="252"/>
      <c r="J631" s="247"/>
      <c r="K631" s="247"/>
      <c r="L631" s="253"/>
      <c r="M631" s="254"/>
      <c r="N631" s="255"/>
      <c r="O631" s="255"/>
      <c r="P631" s="255"/>
      <c r="Q631" s="255"/>
      <c r="R631" s="255"/>
      <c r="S631" s="255"/>
      <c r="T631" s="256"/>
      <c r="AT631" s="257" t="s">
        <v>158</v>
      </c>
      <c r="AU631" s="257" t="s">
        <v>80</v>
      </c>
      <c r="AV631" s="12" t="s">
        <v>80</v>
      </c>
      <c r="AW631" s="12" t="s">
        <v>34</v>
      </c>
      <c r="AX631" s="12" t="s">
        <v>78</v>
      </c>
      <c r="AY631" s="257" t="s">
        <v>148</v>
      </c>
    </row>
    <row r="632" s="1" customFormat="1" ht="25.5" customHeight="1">
      <c r="B632" s="47"/>
      <c r="C632" s="234" t="s">
        <v>949</v>
      </c>
      <c r="D632" s="234" t="s">
        <v>151</v>
      </c>
      <c r="E632" s="235" t="s">
        <v>950</v>
      </c>
      <c r="F632" s="236" t="s">
        <v>951</v>
      </c>
      <c r="G632" s="237" t="s">
        <v>169</v>
      </c>
      <c r="H632" s="238">
        <v>11.695</v>
      </c>
      <c r="I632" s="239"/>
      <c r="J632" s="240">
        <f>ROUND(I632*H632,2)</f>
        <v>0</v>
      </c>
      <c r="K632" s="236" t="s">
        <v>155</v>
      </c>
      <c r="L632" s="73"/>
      <c r="M632" s="241" t="s">
        <v>21</v>
      </c>
      <c r="N632" s="242" t="s">
        <v>41</v>
      </c>
      <c r="O632" s="48"/>
      <c r="P632" s="243">
        <f>O632*H632</f>
        <v>0</v>
      </c>
      <c r="Q632" s="243">
        <v>0.00077999999999999999</v>
      </c>
      <c r="R632" s="243">
        <f>Q632*H632</f>
        <v>0.0091220999999999993</v>
      </c>
      <c r="S632" s="243">
        <v>0</v>
      </c>
      <c r="T632" s="244">
        <f>S632*H632</f>
        <v>0</v>
      </c>
      <c r="AR632" s="25" t="s">
        <v>238</v>
      </c>
      <c r="AT632" s="25" t="s">
        <v>151</v>
      </c>
      <c r="AU632" s="25" t="s">
        <v>80</v>
      </c>
      <c r="AY632" s="25" t="s">
        <v>148</v>
      </c>
      <c r="BE632" s="245">
        <f>IF(N632="základní",J632,0)</f>
        <v>0</v>
      </c>
      <c r="BF632" s="245">
        <f>IF(N632="snížená",J632,0)</f>
        <v>0</v>
      </c>
      <c r="BG632" s="245">
        <f>IF(N632="zákl. přenesená",J632,0)</f>
        <v>0</v>
      </c>
      <c r="BH632" s="245">
        <f>IF(N632="sníž. přenesená",J632,0)</f>
        <v>0</v>
      </c>
      <c r="BI632" s="245">
        <f>IF(N632="nulová",J632,0)</f>
        <v>0</v>
      </c>
      <c r="BJ632" s="25" t="s">
        <v>78</v>
      </c>
      <c r="BK632" s="245">
        <f>ROUND(I632*H632,2)</f>
        <v>0</v>
      </c>
      <c r="BL632" s="25" t="s">
        <v>238</v>
      </c>
      <c r="BM632" s="25" t="s">
        <v>952</v>
      </c>
    </row>
    <row r="633" s="13" customFormat="1">
      <c r="B633" s="258"/>
      <c r="C633" s="259"/>
      <c r="D633" s="248" t="s">
        <v>158</v>
      </c>
      <c r="E633" s="260" t="s">
        <v>21</v>
      </c>
      <c r="F633" s="261" t="s">
        <v>953</v>
      </c>
      <c r="G633" s="259"/>
      <c r="H633" s="260" t="s">
        <v>21</v>
      </c>
      <c r="I633" s="262"/>
      <c r="J633" s="259"/>
      <c r="K633" s="259"/>
      <c r="L633" s="263"/>
      <c r="M633" s="264"/>
      <c r="N633" s="265"/>
      <c r="O633" s="265"/>
      <c r="P633" s="265"/>
      <c r="Q633" s="265"/>
      <c r="R633" s="265"/>
      <c r="S633" s="265"/>
      <c r="T633" s="266"/>
      <c r="AT633" s="267" t="s">
        <v>158</v>
      </c>
      <c r="AU633" s="267" t="s">
        <v>80</v>
      </c>
      <c r="AV633" s="13" t="s">
        <v>78</v>
      </c>
      <c r="AW633" s="13" t="s">
        <v>34</v>
      </c>
      <c r="AX633" s="13" t="s">
        <v>70</v>
      </c>
      <c r="AY633" s="267" t="s">
        <v>148</v>
      </c>
    </row>
    <row r="634" s="12" customFormat="1">
      <c r="B634" s="246"/>
      <c r="C634" s="247"/>
      <c r="D634" s="248" t="s">
        <v>158</v>
      </c>
      <c r="E634" s="249" t="s">
        <v>21</v>
      </c>
      <c r="F634" s="250" t="s">
        <v>954</v>
      </c>
      <c r="G634" s="247"/>
      <c r="H634" s="251">
        <v>6.1500000000000004</v>
      </c>
      <c r="I634" s="252"/>
      <c r="J634" s="247"/>
      <c r="K634" s="247"/>
      <c r="L634" s="253"/>
      <c r="M634" s="254"/>
      <c r="N634" s="255"/>
      <c r="O634" s="255"/>
      <c r="P634" s="255"/>
      <c r="Q634" s="255"/>
      <c r="R634" s="255"/>
      <c r="S634" s="255"/>
      <c r="T634" s="256"/>
      <c r="AT634" s="257" t="s">
        <v>158</v>
      </c>
      <c r="AU634" s="257" t="s">
        <v>80</v>
      </c>
      <c r="AV634" s="12" t="s">
        <v>80</v>
      </c>
      <c r="AW634" s="12" t="s">
        <v>34</v>
      </c>
      <c r="AX634" s="12" t="s">
        <v>70</v>
      </c>
      <c r="AY634" s="257" t="s">
        <v>148</v>
      </c>
    </row>
    <row r="635" s="12" customFormat="1">
      <c r="B635" s="246"/>
      <c r="C635" s="247"/>
      <c r="D635" s="248" t="s">
        <v>158</v>
      </c>
      <c r="E635" s="249" t="s">
        <v>21</v>
      </c>
      <c r="F635" s="250" t="s">
        <v>955</v>
      </c>
      <c r="G635" s="247"/>
      <c r="H635" s="251">
        <v>1.75</v>
      </c>
      <c r="I635" s="252"/>
      <c r="J635" s="247"/>
      <c r="K635" s="247"/>
      <c r="L635" s="253"/>
      <c r="M635" s="254"/>
      <c r="N635" s="255"/>
      <c r="O635" s="255"/>
      <c r="P635" s="255"/>
      <c r="Q635" s="255"/>
      <c r="R635" s="255"/>
      <c r="S635" s="255"/>
      <c r="T635" s="256"/>
      <c r="AT635" s="257" t="s">
        <v>158</v>
      </c>
      <c r="AU635" s="257" t="s">
        <v>80</v>
      </c>
      <c r="AV635" s="12" t="s">
        <v>80</v>
      </c>
      <c r="AW635" s="12" t="s">
        <v>34</v>
      </c>
      <c r="AX635" s="12" t="s">
        <v>70</v>
      </c>
      <c r="AY635" s="257" t="s">
        <v>148</v>
      </c>
    </row>
    <row r="636" s="12" customFormat="1">
      <c r="B636" s="246"/>
      <c r="C636" s="247"/>
      <c r="D636" s="248" t="s">
        <v>158</v>
      </c>
      <c r="E636" s="249" t="s">
        <v>21</v>
      </c>
      <c r="F636" s="250" t="s">
        <v>956</v>
      </c>
      <c r="G636" s="247"/>
      <c r="H636" s="251">
        <v>2.8650000000000002</v>
      </c>
      <c r="I636" s="252"/>
      <c r="J636" s="247"/>
      <c r="K636" s="247"/>
      <c r="L636" s="253"/>
      <c r="M636" s="254"/>
      <c r="N636" s="255"/>
      <c r="O636" s="255"/>
      <c r="P636" s="255"/>
      <c r="Q636" s="255"/>
      <c r="R636" s="255"/>
      <c r="S636" s="255"/>
      <c r="T636" s="256"/>
      <c r="AT636" s="257" t="s">
        <v>158</v>
      </c>
      <c r="AU636" s="257" t="s">
        <v>80</v>
      </c>
      <c r="AV636" s="12" t="s">
        <v>80</v>
      </c>
      <c r="AW636" s="12" t="s">
        <v>34</v>
      </c>
      <c r="AX636" s="12" t="s">
        <v>70</v>
      </c>
      <c r="AY636" s="257" t="s">
        <v>148</v>
      </c>
    </row>
    <row r="637" s="12" customFormat="1">
      <c r="B637" s="246"/>
      <c r="C637" s="247"/>
      <c r="D637" s="248" t="s">
        <v>158</v>
      </c>
      <c r="E637" s="249" t="s">
        <v>21</v>
      </c>
      <c r="F637" s="250" t="s">
        <v>957</v>
      </c>
      <c r="G637" s="247"/>
      <c r="H637" s="251">
        <v>0.93000000000000005</v>
      </c>
      <c r="I637" s="252"/>
      <c r="J637" s="247"/>
      <c r="K637" s="247"/>
      <c r="L637" s="253"/>
      <c r="M637" s="254"/>
      <c r="N637" s="255"/>
      <c r="O637" s="255"/>
      <c r="P637" s="255"/>
      <c r="Q637" s="255"/>
      <c r="R637" s="255"/>
      <c r="S637" s="255"/>
      <c r="T637" s="256"/>
      <c r="AT637" s="257" t="s">
        <v>158</v>
      </c>
      <c r="AU637" s="257" t="s">
        <v>80</v>
      </c>
      <c r="AV637" s="12" t="s">
        <v>80</v>
      </c>
      <c r="AW637" s="12" t="s">
        <v>34</v>
      </c>
      <c r="AX637" s="12" t="s">
        <v>70</v>
      </c>
      <c r="AY637" s="257" t="s">
        <v>148</v>
      </c>
    </row>
    <row r="638" s="14" customFormat="1">
      <c r="B638" s="268"/>
      <c r="C638" s="269"/>
      <c r="D638" s="248" t="s">
        <v>158</v>
      </c>
      <c r="E638" s="270" t="s">
        <v>21</v>
      </c>
      <c r="F638" s="271" t="s">
        <v>174</v>
      </c>
      <c r="G638" s="269"/>
      <c r="H638" s="272">
        <v>11.695</v>
      </c>
      <c r="I638" s="273"/>
      <c r="J638" s="269"/>
      <c r="K638" s="269"/>
      <c r="L638" s="274"/>
      <c r="M638" s="275"/>
      <c r="N638" s="276"/>
      <c r="O638" s="276"/>
      <c r="P638" s="276"/>
      <c r="Q638" s="276"/>
      <c r="R638" s="276"/>
      <c r="S638" s="276"/>
      <c r="T638" s="277"/>
      <c r="AT638" s="278" t="s">
        <v>158</v>
      </c>
      <c r="AU638" s="278" t="s">
        <v>80</v>
      </c>
      <c r="AV638" s="14" t="s">
        <v>156</v>
      </c>
      <c r="AW638" s="14" t="s">
        <v>34</v>
      </c>
      <c r="AX638" s="14" t="s">
        <v>78</v>
      </c>
      <c r="AY638" s="278" t="s">
        <v>148</v>
      </c>
    </row>
    <row r="639" s="1" customFormat="1" ht="16.5" customHeight="1">
      <c r="B639" s="47"/>
      <c r="C639" s="279" t="s">
        <v>958</v>
      </c>
      <c r="D639" s="279" t="s">
        <v>188</v>
      </c>
      <c r="E639" s="280" t="s">
        <v>959</v>
      </c>
      <c r="F639" s="281" t="s">
        <v>908</v>
      </c>
      <c r="G639" s="282" t="s">
        <v>154</v>
      </c>
      <c r="H639" s="283">
        <v>2.1640000000000001</v>
      </c>
      <c r="I639" s="284"/>
      <c r="J639" s="285">
        <f>ROUND(I639*H639,2)</f>
        <v>0</v>
      </c>
      <c r="K639" s="281" t="s">
        <v>21</v>
      </c>
      <c r="L639" s="286"/>
      <c r="M639" s="287" t="s">
        <v>21</v>
      </c>
      <c r="N639" s="288" t="s">
        <v>41</v>
      </c>
      <c r="O639" s="48"/>
      <c r="P639" s="243">
        <f>O639*H639</f>
        <v>0</v>
      </c>
      <c r="Q639" s="243">
        <v>0.0118</v>
      </c>
      <c r="R639" s="243">
        <f>Q639*H639</f>
        <v>0.025535200000000001</v>
      </c>
      <c r="S639" s="243">
        <v>0</v>
      </c>
      <c r="T639" s="244">
        <f>S639*H639</f>
        <v>0</v>
      </c>
      <c r="AR639" s="25" t="s">
        <v>332</v>
      </c>
      <c r="AT639" s="25" t="s">
        <v>188</v>
      </c>
      <c r="AU639" s="25" t="s">
        <v>80</v>
      </c>
      <c r="AY639" s="25" t="s">
        <v>148</v>
      </c>
      <c r="BE639" s="245">
        <f>IF(N639="základní",J639,0)</f>
        <v>0</v>
      </c>
      <c r="BF639" s="245">
        <f>IF(N639="snížená",J639,0)</f>
        <v>0</v>
      </c>
      <c r="BG639" s="245">
        <f>IF(N639="zákl. přenesená",J639,0)</f>
        <v>0</v>
      </c>
      <c r="BH639" s="245">
        <f>IF(N639="sníž. přenesená",J639,0)</f>
        <v>0</v>
      </c>
      <c r="BI639" s="245">
        <f>IF(N639="nulová",J639,0)</f>
        <v>0</v>
      </c>
      <c r="BJ639" s="25" t="s">
        <v>78</v>
      </c>
      <c r="BK639" s="245">
        <f>ROUND(I639*H639,2)</f>
        <v>0</v>
      </c>
      <c r="BL639" s="25" t="s">
        <v>238</v>
      </c>
      <c r="BM639" s="25" t="s">
        <v>960</v>
      </c>
    </row>
    <row r="640" s="1" customFormat="1">
      <c r="B640" s="47"/>
      <c r="C640" s="75"/>
      <c r="D640" s="248" t="s">
        <v>459</v>
      </c>
      <c r="E640" s="75"/>
      <c r="F640" s="300" t="s">
        <v>910</v>
      </c>
      <c r="G640" s="75"/>
      <c r="H640" s="75"/>
      <c r="I640" s="204"/>
      <c r="J640" s="75"/>
      <c r="K640" s="75"/>
      <c r="L640" s="73"/>
      <c r="M640" s="301"/>
      <c r="N640" s="48"/>
      <c r="O640" s="48"/>
      <c r="P640" s="48"/>
      <c r="Q640" s="48"/>
      <c r="R640" s="48"/>
      <c r="S640" s="48"/>
      <c r="T640" s="96"/>
      <c r="AT640" s="25" t="s">
        <v>459</v>
      </c>
      <c r="AU640" s="25" t="s">
        <v>80</v>
      </c>
    </row>
    <row r="641" s="12" customFormat="1">
      <c r="B641" s="246"/>
      <c r="C641" s="247"/>
      <c r="D641" s="248" t="s">
        <v>158</v>
      </c>
      <c r="E641" s="249" t="s">
        <v>21</v>
      </c>
      <c r="F641" s="250" t="s">
        <v>961</v>
      </c>
      <c r="G641" s="247"/>
      <c r="H641" s="251">
        <v>0.213</v>
      </c>
      <c r="I641" s="252"/>
      <c r="J641" s="247"/>
      <c r="K641" s="247"/>
      <c r="L641" s="253"/>
      <c r="M641" s="254"/>
      <c r="N641" s="255"/>
      <c r="O641" s="255"/>
      <c r="P641" s="255"/>
      <c r="Q641" s="255"/>
      <c r="R641" s="255"/>
      <c r="S641" s="255"/>
      <c r="T641" s="256"/>
      <c r="AT641" s="257" t="s">
        <v>158</v>
      </c>
      <c r="AU641" s="257" t="s">
        <v>80</v>
      </c>
      <c r="AV641" s="12" t="s">
        <v>80</v>
      </c>
      <c r="AW641" s="12" t="s">
        <v>34</v>
      </c>
      <c r="AX641" s="12" t="s">
        <v>70</v>
      </c>
      <c r="AY641" s="257" t="s">
        <v>148</v>
      </c>
    </row>
    <row r="642" s="12" customFormat="1">
      <c r="B642" s="246"/>
      <c r="C642" s="247"/>
      <c r="D642" s="248" t="s">
        <v>158</v>
      </c>
      <c r="E642" s="249" t="s">
        <v>21</v>
      </c>
      <c r="F642" s="250" t="s">
        <v>962</v>
      </c>
      <c r="G642" s="247"/>
      <c r="H642" s="251">
        <v>1.754</v>
      </c>
      <c r="I642" s="252"/>
      <c r="J642" s="247"/>
      <c r="K642" s="247"/>
      <c r="L642" s="253"/>
      <c r="M642" s="254"/>
      <c r="N642" s="255"/>
      <c r="O642" s="255"/>
      <c r="P642" s="255"/>
      <c r="Q642" s="255"/>
      <c r="R642" s="255"/>
      <c r="S642" s="255"/>
      <c r="T642" s="256"/>
      <c r="AT642" s="257" t="s">
        <v>158</v>
      </c>
      <c r="AU642" s="257" t="s">
        <v>80</v>
      </c>
      <c r="AV642" s="12" t="s">
        <v>80</v>
      </c>
      <c r="AW642" s="12" t="s">
        <v>34</v>
      </c>
      <c r="AX642" s="12" t="s">
        <v>70</v>
      </c>
      <c r="AY642" s="257" t="s">
        <v>148</v>
      </c>
    </row>
    <row r="643" s="14" customFormat="1">
      <c r="B643" s="268"/>
      <c r="C643" s="269"/>
      <c r="D643" s="248" t="s">
        <v>158</v>
      </c>
      <c r="E643" s="270" t="s">
        <v>21</v>
      </c>
      <c r="F643" s="271" t="s">
        <v>174</v>
      </c>
      <c r="G643" s="269"/>
      <c r="H643" s="272">
        <v>1.9670000000000001</v>
      </c>
      <c r="I643" s="273"/>
      <c r="J643" s="269"/>
      <c r="K643" s="269"/>
      <c r="L643" s="274"/>
      <c r="M643" s="275"/>
      <c r="N643" s="276"/>
      <c r="O643" s="276"/>
      <c r="P643" s="276"/>
      <c r="Q643" s="276"/>
      <c r="R643" s="276"/>
      <c r="S643" s="276"/>
      <c r="T643" s="277"/>
      <c r="AT643" s="278" t="s">
        <v>158</v>
      </c>
      <c r="AU643" s="278" t="s">
        <v>80</v>
      </c>
      <c r="AV643" s="14" t="s">
        <v>156</v>
      </c>
      <c r="AW643" s="14" t="s">
        <v>34</v>
      </c>
      <c r="AX643" s="14" t="s">
        <v>70</v>
      </c>
      <c r="AY643" s="278" t="s">
        <v>148</v>
      </c>
    </row>
    <row r="644" s="12" customFormat="1">
      <c r="B644" s="246"/>
      <c r="C644" s="247"/>
      <c r="D644" s="248" t="s">
        <v>158</v>
      </c>
      <c r="E644" s="249" t="s">
        <v>21</v>
      </c>
      <c r="F644" s="250" t="s">
        <v>963</v>
      </c>
      <c r="G644" s="247"/>
      <c r="H644" s="251">
        <v>2.1640000000000001</v>
      </c>
      <c r="I644" s="252"/>
      <c r="J644" s="247"/>
      <c r="K644" s="247"/>
      <c r="L644" s="253"/>
      <c r="M644" s="254"/>
      <c r="N644" s="255"/>
      <c r="O644" s="255"/>
      <c r="P644" s="255"/>
      <c r="Q644" s="255"/>
      <c r="R644" s="255"/>
      <c r="S644" s="255"/>
      <c r="T644" s="256"/>
      <c r="AT644" s="257" t="s">
        <v>158</v>
      </c>
      <c r="AU644" s="257" t="s">
        <v>80</v>
      </c>
      <c r="AV644" s="12" t="s">
        <v>80</v>
      </c>
      <c r="AW644" s="12" t="s">
        <v>34</v>
      </c>
      <c r="AX644" s="12" t="s">
        <v>78</v>
      </c>
      <c r="AY644" s="257" t="s">
        <v>148</v>
      </c>
    </row>
    <row r="645" s="1" customFormat="1" ht="38.25" customHeight="1">
      <c r="B645" s="47"/>
      <c r="C645" s="234" t="s">
        <v>964</v>
      </c>
      <c r="D645" s="234" t="s">
        <v>151</v>
      </c>
      <c r="E645" s="235" t="s">
        <v>965</v>
      </c>
      <c r="F645" s="236" t="s">
        <v>966</v>
      </c>
      <c r="G645" s="237" t="s">
        <v>413</v>
      </c>
      <c r="H645" s="238">
        <v>6.5469999999999997</v>
      </c>
      <c r="I645" s="239"/>
      <c r="J645" s="240">
        <f>ROUND(I645*H645,2)</f>
        <v>0</v>
      </c>
      <c r="K645" s="236" t="s">
        <v>155</v>
      </c>
      <c r="L645" s="73"/>
      <c r="M645" s="241" t="s">
        <v>21</v>
      </c>
      <c r="N645" s="242" t="s">
        <v>41</v>
      </c>
      <c r="O645" s="48"/>
      <c r="P645" s="243">
        <f>O645*H645</f>
        <v>0</v>
      </c>
      <c r="Q645" s="243">
        <v>0</v>
      </c>
      <c r="R645" s="243">
        <f>Q645*H645</f>
        <v>0</v>
      </c>
      <c r="S645" s="243">
        <v>0</v>
      </c>
      <c r="T645" s="244">
        <f>S645*H645</f>
        <v>0</v>
      </c>
      <c r="AR645" s="25" t="s">
        <v>238</v>
      </c>
      <c r="AT645" s="25" t="s">
        <v>151</v>
      </c>
      <c r="AU645" s="25" t="s">
        <v>80</v>
      </c>
      <c r="AY645" s="25" t="s">
        <v>148</v>
      </c>
      <c r="BE645" s="245">
        <f>IF(N645="základní",J645,0)</f>
        <v>0</v>
      </c>
      <c r="BF645" s="245">
        <f>IF(N645="snížená",J645,0)</f>
        <v>0</v>
      </c>
      <c r="BG645" s="245">
        <f>IF(N645="zákl. přenesená",J645,0)</f>
        <v>0</v>
      </c>
      <c r="BH645" s="245">
        <f>IF(N645="sníž. přenesená",J645,0)</f>
        <v>0</v>
      </c>
      <c r="BI645" s="245">
        <f>IF(N645="nulová",J645,0)</f>
        <v>0</v>
      </c>
      <c r="BJ645" s="25" t="s">
        <v>78</v>
      </c>
      <c r="BK645" s="245">
        <f>ROUND(I645*H645,2)</f>
        <v>0</v>
      </c>
      <c r="BL645" s="25" t="s">
        <v>238</v>
      </c>
      <c r="BM645" s="25" t="s">
        <v>967</v>
      </c>
    </row>
    <row r="646" s="1" customFormat="1" ht="38.25" customHeight="1">
      <c r="B646" s="47"/>
      <c r="C646" s="234" t="s">
        <v>968</v>
      </c>
      <c r="D646" s="234" t="s">
        <v>151</v>
      </c>
      <c r="E646" s="235" t="s">
        <v>969</v>
      </c>
      <c r="F646" s="236" t="s">
        <v>970</v>
      </c>
      <c r="G646" s="237" t="s">
        <v>413</v>
      </c>
      <c r="H646" s="238">
        <v>6.5469999999999997</v>
      </c>
      <c r="I646" s="239"/>
      <c r="J646" s="240">
        <f>ROUND(I646*H646,2)</f>
        <v>0</v>
      </c>
      <c r="K646" s="236" t="s">
        <v>155</v>
      </c>
      <c r="L646" s="73"/>
      <c r="M646" s="241" t="s">
        <v>21</v>
      </c>
      <c r="N646" s="242" t="s">
        <v>41</v>
      </c>
      <c r="O646" s="48"/>
      <c r="P646" s="243">
        <f>O646*H646</f>
        <v>0</v>
      </c>
      <c r="Q646" s="243">
        <v>0</v>
      </c>
      <c r="R646" s="243">
        <f>Q646*H646</f>
        <v>0</v>
      </c>
      <c r="S646" s="243">
        <v>0</v>
      </c>
      <c r="T646" s="244">
        <f>S646*H646</f>
        <v>0</v>
      </c>
      <c r="AR646" s="25" t="s">
        <v>238</v>
      </c>
      <c r="AT646" s="25" t="s">
        <v>151</v>
      </c>
      <c r="AU646" s="25" t="s">
        <v>80</v>
      </c>
      <c r="AY646" s="25" t="s">
        <v>148</v>
      </c>
      <c r="BE646" s="245">
        <f>IF(N646="základní",J646,0)</f>
        <v>0</v>
      </c>
      <c r="BF646" s="245">
        <f>IF(N646="snížená",J646,0)</f>
        <v>0</v>
      </c>
      <c r="BG646" s="245">
        <f>IF(N646="zákl. přenesená",J646,0)</f>
        <v>0</v>
      </c>
      <c r="BH646" s="245">
        <f>IF(N646="sníž. přenesená",J646,0)</f>
        <v>0</v>
      </c>
      <c r="BI646" s="245">
        <f>IF(N646="nulová",J646,0)</f>
        <v>0</v>
      </c>
      <c r="BJ646" s="25" t="s">
        <v>78</v>
      </c>
      <c r="BK646" s="245">
        <f>ROUND(I646*H646,2)</f>
        <v>0</v>
      </c>
      <c r="BL646" s="25" t="s">
        <v>238</v>
      </c>
      <c r="BM646" s="25" t="s">
        <v>971</v>
      </c>
    </row>
    <row r="647" s="11" customFormat="1" ht="29.88" customHeight="1">
      <c r="B647" s="218"/>
      <c r="C647" s="219"/>
      <c r="D647" s="220" t="s">
        <v>69</v>
      </c>
      <c r="E647" s="232" t="s">
        <v>972</v>
      </c>
      <c r="F647" s="232" t="s">
        <v>973</v>
      </c>
      <c r="G647" s="219"/>
      <c r="H647" s="219"/>
      <c r="I647" s="222"/>
      <c r="J647" s="233">
        <f>BK647</f>
        <v>0</v>
      </c>
      <c r="K647" s="219"/>
      <c r="L647" s="224"/>
      <c r="M647" s="225"/>
      <c r="N647" s="226"/>
      <c r="O647" s="226"/>
      <c r="P647" s="227">
        <f>SUM(P648:P684)</f>
        <v>0</v>
      </c>
      <c r="Q647" s="226"/>
      <c r="R647" s="227">
        <f>SUM(R648:R684)</f>
        <v>0.027427079999999996</v>
      </c>
      <c r="S647" s="226"/>
      <c r="T647" s="228">
        <f>SUM(T648:T684)</f>
        <v>0</v>
      </c>
      <c r="AR647" s="229" t="s">
        <v>80</v>
      </c>
      <c r="AT647" s="230" t="s">
        <v>69</v>
      </c>
      <c r="AU647" s="230" t="s">
        <v>78</v>
      </c>
      <c r="AY647" s="229" t="s">
        <v>148</v>
      </c>
      <c r="BK647" s="231">
        <f>SUM(BK648:BK684)</f>
        <v>0</v>
      </c>
    </row>
    <row r="648" s="1" customFormat="1" ht="16.5" customHeight="1">
      <c r="B648" s="47"/>
      <c r="C648" s="234" t="s">
        <v>974</v>
      </c>
      <c r="D648" s="234" t="s">
        <v>151</v>
      </c>
      <c r="E648" s="235" t="s">
        <v>975</v>
      </c>
      <c r="F648" s="236" t="s">
        <v>976</v>
      </c>
      <c r="G648" s="237" t="s">
        <v>154</v>
      </c>
      <c r="H648" s="238">
        <v>2.4260000000000002</v>
      </c>
      <c r="I648" s="239"/>
      <c r="J648" s="240">
        <f>ROUND(I648*H648,2)</f>
        <v>0</v>
      </c>
      <c r="K648" s="236" t="s">
        <v>155</v>
      </c>
      <c r="L648" s="73"/>
      <c r="M648" s="241" t="s">
        <v>21</v>
      </c>
      <c r="N648" s="242" t="s">
        <v>41</v>
      </c>
      <c r="O648" s="48"/>
      <c r="P648" s="243">
        <f>O648*H648</f>
        <v>0</v>
      </c>
      <c r="Q648" s="243">
        <v>0.00017000000000000001</v>
      </c>
      <c r="R648" s="243">
        <f>Q648*H648</f>
        <v>0.00041242000000000004</v>
      </c>
      <c r="S648" s="243">
        <v>0</v>
      </c>
      <c r="T648" s="244">
        <f>S648*H648</f>
        <v>0</v>
      </c>
      <c r="AR648" s="25" t="s">
        <v>238</v>
      </c>
      <c r="AT648" s="25" t="s">
        <v>151</v>
      </c>
      <c r="AU648" s="25" t="s">
        <v>80</v>
      </c>
      <c r="AY648" s="25" t="s">
        <v>148</v>
      </c>
      <c r="BE648" s="245">
        <f>IF(N648="základní",J648,0)</f>
        <v>0</v>
      </c>
      <c r="BF648" s="245">
        <f>IF(N648="snížená",J648,0)</f>
        <v>0</v>
      </c>
      <c r="BG648" s="245">
        <f>IF(N648="zákl. přenesená",J648,0)</f>
        <v>0</v>
      </c>
      <c r="BH648" s="245">
        <f>IF(N648="sníž. přenesená",J648,0)</f>
        <v>0</v>
      </c>
      <c r="BI648" s="245">
        <f>IF(N648="nulová",J648,0)</f>
        <v>0</v>
      </c>
      <c r="BJ648" s="25" t="s">
        <v>78</v>
      </c>
      <c r="BK648" s="245">
        <f>ROUND(I648*H648,2)</f>
        <v>0</v>
      </c>
      <c r="BL648" s="25" t="s">
        <v>238</v>
      </c>
      <c r="BM648" s="25" t="s">
        <v>977</v>
      </c>
    </row>
    <row r="649" s="13" customFormat="1">
      <c r="B649" s="258"/>
      <c r="C649" s="259"/>
      <c r="D649" s="248" t="s">
        <v>158</v>
      </c>
      <c r="E649" s="260" t="s">
        <v>21</v>
      </c>
      <c r="F649" s="261" t="s">
        <v>978</v>
      </c>
      <c r="G649" s="259"/>
      <c r="H649" s="260" t="s">
        <v>21</v>
      </c>
      <c r="I649" s="262"/>
      <c r="J649" s="259"/>
      <c r="K649" s="259"/>
      <c r="L649" s="263"/>
      <c r="M649" s="264"/>
      <c r="N649" s="265"/>
      <c r="O649" s="265"/>
      <c r="P649" s="265"/>
      <c r="Q649" s="265"/>
      <c r="R649" s="265"/>
      <c r="S649" s="265"/>
      <c r="T649" s="266"/>
      <c r="AT649" s="267" t="s">
        <v>158</v>
      </c>
      <c r="AU649" s="267" t="s">
        <v>80</v>
      </c>
      <c r="AV649" s="13" t="s">
        <v>78</v>
      </c>
      <c r="AW649" s="13" t="s">
        <v>34</v>
      </c>
      <c r="AX649" s="13" t="s">
        <v>70</v>
      </c>
      <c r="AY649" s="267" t="s">
        <v>148</v>
      </c>
    </row>
    <row r="650" s="12" customFormat="1">
      <c r="B650" s="246"/>
      <c r="C650" s="247"/>
      <c r="D650" s="248" t="s">
        <v>158</v>
      </c>
      <c r="E650" s="249" t="s">
        <v>21</v>
      </c>
      <c r="F650" s="250" t="s">
        <v>979</v>
      </c>
      <c r="G650" s="247"/>
      <c r="H650" s="251">
        <v>0.48999999999999999</v>
      </c>
      <c r="I650" s="252"/>
      <c r="J650" s="247"/>
      <c r="K650" s="247"/>
      <c r="L650" s="253"/>
      <c r="M650" s="254"/>
      <c r="N650" s="255"/>
      <c r="O650" s="255"/>
      <c r="P650" s="255"/>
      <c r="Q650" s="255"/>
      <c r="R650" s="255"/>
      <c r="S650" s="255"/>
      <c r="T650" s="256"/>
      <c r="AT650" s="257" t="s">
        <v>158</v>
      </c>
      <c r="AU650" s="257" t="s">
        <v>80</v>
      </c>
      <c r="AV650" s="12" t="s">
        <v>80</v>
      </c>
      <c r="AW650" s="12" t="s">
        <v>34</v>
      </c>
      <c r="AX650" s="12" t="s">
        <v>70</v>
      </c>
      <c r="AY650" s="257" t="s">
        <v>148</v>
      </c>
    </row>
    <row r="651" s="12" customFormat="1">
      <c r="B651" s="246"/>
      <c r="C651" s="247"/>
      <c r="D651" s="248" t="s">
        <v>158</v>
      </c>
      <c r="E651" s="249" t="s">
        <v>21</v>
      </c>
      <c r="F651" s="250" t="s">
        <v>980</v>
      </c>
      <c r="G651" s="247"/>
      <c r="H651" s="251">
        <v>0.67200000000000004</v>
      </c>
      <c r="I651" s="252"/>
      <c r="J651" s="247"/>
      <c r="K651" s="247"/>
      <c r="L651" s="253"/>
      <c r="M651" s="254"/>
      <c r="N651" s="255"/>
      <c r="O651" s="255"/>
      <c r="P651" s="255"/>
      <c r="Q651" s="255"/>
      <c r="R651" s="255"/>
      <c r="S651" s="255"/>
      <c r="T651" s="256"/>
      <c r="AT651" s="257" t="s">
        <v>158</v>
      </c>
      <c r="AU651" s="257" t="s">
        <v>80</v>
      </c>
      <c r="AV651" s="12" t="s">
        <v>80</v>
      </c>
      <c r="AW651" s="12" t="s">
        <v>34</v>
      </c>
      <c r="AX651" s="12" t="s">
        <v>70</v>
      </c>
      <c r="AY651" s="257" t="s">
        <v>148</v>
      </c>
    </row>
    <row r="652" s="12" customFormat="1">
      <c r="B652" s="246"/>
      <c r="C652" s="247"/>
      <c r="D652" s="248" t="s">
        <v>158</v>
      </c>
      <c r="E652" s="249" t="s">
        <v>21</v>
      </c>
      <c r="F652" s="250" t="s">
        <v>981</v>
      </c>
      <c r="G652" s="247"/>
      <c r="H652" s="251">
        <v>0.22400000000000001</v>
      </c>
      <c r="I652" s="252"/>
      <c r="J652" s="247"/>
      <c r="K652" s="247"/>
      <c r="L652" s="253"/>
      <c r="M652" s="254"/>
      <c r="N652" s="255"/>
      <c r="O652" s="255"/>
      <c r="P652" s="255"/>
      <c r="Q652" s="255"/>
      <c r="R652" s="255"/>
      <c r="S652" s="255"/>
      <c r="T652" s="256"/>
      <c r="AT652" s="257" t="s">
        <v>158</v>
      </c>
      <c r="AU652" s="257" t="s">
        <v>80</v>
      </c>
      <c r="AV652" s="12" t="s">
        <v>80</v>
      </c>
      <c r="AW652" s="12" t="s">
        <v>34</v>
      </c>
      <c r="AX652" s="12" t="s">
        <v>70</v>
      </c>
      <c r="AY652" s="257" t="s">
        <v>148</v>
      </c>
    </row>
    <row r="653" s="12" customFormat="1">
      <c r="B653" s="246"/>
      <c r="C653" s="247"/>
      <c r="D653" s="248" t="s">
        <v>158</v>
      </c>
      <c r="E653" s="249" t="s">
        <v>21</v>
      </c>
      <c r="F653" s="250" t="s">
        <v>982</v>
      </c>
      <c r="G653" s="247"/>
      <c r="H653" s="251">
        <v>0.56000000000000005</v>
      </c>
      <c r="I653" s="252"/>
      <c r="J653" s="247"/>
      <c r="K653" s="247"/>
      <c r="L653" s="253"/>
      <c r="M653" s="254"/>
      <c r="N653" s="255"/>
      <c r="O653" s="255"/>
      <c r="P653" s="255"/>
      <c r="Q653" s="255"/>
      <c r="R653" s="255"/>
      <c r="S653" s="255"/>
      <c r="T653" s="256"/>
      <c r="AT653" s="257" t="s">
        <v>158</v>
      </c>
      <c r="AU653" s="257" t="s">
        <v>80</v>
      </c>
      <c r="AV653" s="12" t="s">
        <v>80</v>
      </c>
      <c r="AW653" s="12" t="s">
        <v>34</v>
      </c>
      <c r="AX653" s="12" t="s">
        <v>70</v>
      </c>
      <c r="AY653" s="257" t="s">
        <v>148</v>
      </c>
    </row>
    <row r="654" s="12" customFormat="1">
      <c r="B654" s="246"/>
      <c r="C654" s="247"/>
      <c r="D654" s="248" t="s">
        <v>158</v>
      </c>
      <c r="E654" s="249" t="s">
        <v>21</v>
      </c>
      <c r="F654" s="250" t="s">
        <v>983</v>
      </c>
      <c r="G654" s="247"/>
      <c r="H654" s="251">
        <v>0.47999999999999998</v>
      </c>
      <c r="I654" s="252"/>
      <c r="J654" s="247"/>
      <c r="K654" s="247"/>
      <c r="L654" s="253"/>
      <c r="M654" s="254"/>
      <c r="N654" s="255"/>
      <c r="O654" s="255"/>
      <c r="P654" s="255"/>
      <c r="Q654" s="255"/>
      <c r="R654" s="255"/>
      <c r="S654" s="255"/>
      <c r="T654" s="256"/>
      <c r="AT654" s="257" t="s">
        <v>158</v>
      </c>
      <c r="AU654" s="257" t="s">
        <v>80</v>
      </c>
      <c r="AV654" s="12" t="s">
        <v>80</v>
      </c>
      <c r="AW654" s="12" t="s">
        <v>34</v>
      </c>
      <c r="AX654" s="12" t="s">
        <v>70</v>
      </c>
      <c r="AY654" s="257" t="s">
        <v>148</v>
      </c>
    </row>
    <row r="655" s="14" customFormat="1">
      <c r="B655" s="268"/>
      <c r="C655" s="269"/>
      <c r="D655" s="248" t="s">
        <v>158</v>
      </c>
      <c r="E655" s="270" t="s">
        <v>21</v>
      </c>
      <c r="F655" s="271" t="s">
        <v>174</v>
      </c>
      <c r="G655" s="269"/>
      <c r="H655" s="272">
        <v>2.4260000000000002</v>
      </c>
      <c r="I655" s="273"/>
      <c r="J655" s="269"/>
      <c r="K655" s="269"/>
      <c r="L655" s="274"/>
      <c r="M655" s="275"/>
      <c r="N655" s="276"/>
      <c r="O655" s="276"/>
      <c r="P655" s="276"/>
      <c r="Q655" s="276"/>
      <c r="R655" s="276"/>
      <c r="S655" s="276"/>
      <c r="T655" s="277"/>
      <c r="AT655" s="278" t="s">
        <v>158</v>
      </c>
      <c r="AU655" s="278" t="s">
        <v>80</v>
      </c>
      <c r="AV655" s="14" t="s">
        <v>156</v>
      </c>
      <c r="AW655" s="14" t="s">
        <v>34</v>
      </c>
      <c r="AX655" s="14" t="s">
        <v>78</v>
      </c>
      <c r="AY655" s="278" t="s">
        <v>148</v>
      </c>
    </row>
    <row r="656" s="1" customFormat="1" ht="16.5" customHeight="1">
      <c r="B656" s="47"/>
      <c r="C656" s="234" t="s">
        <v>984</v>
      </c>
      <c r="D656" s="234" t="s">
        <v>151</v>
      </c>
      <c r="E656" s="235" t="s">
        <v>985</v>
      </c>
      <c r="F656" s="236" t="s">
        <v>986</v>
      </c>
      <c r="G656" s="237" t="s">
        <v>154</v>
      </c>
      <c r="H656" s="238">
        <v>2.4260000000000002</v>
      </c>
      <c r="I656" s="239"/>
      <c r="J656" s="240">
        <f>ROUND(I656*H656,2)</f>
        <v>0</v>
      </c>
      <c r="K656" s="236" t="s">
        <v>155</v>
      </c>
      <c r="L656" s="73"/>
      <c r="M656" s="241" t="s">
        <v>21</v>
      </c>
      <c r="N656" s="242" t="s">
        <v>41</v>
      </c>
      <c r="O656" s="48"/>
      <c r="P656" s="243">
        <f>O656*H656</f>
        <v>0</v>
      </c>
      <c r="Q656" s="243">
        <v>0.00012999999999999999</v>
      </c>
      <c r="R656" s="243">
        <f>Q656*H656</f>
        <v>0.00031537999999999998</v>
      </c>
      <c r="S656" s="243">
        <v>0</v>
      </c>
      <c r="T656" s="244">
        <f>S656*H656</f>
        <v>0</v>
      </c>
      <c r="AR656" s="25" t="s">
        <v>238</v>
      </c>
      <c r="AT656" s="25" t="s">
        <v>151</v>
      </c>
      <c r="AU656" s="25" t="s">
        <v>80</v>
      </c>
      <c r="AY656" s="25" t="s">
        <v>148</v>
      </c>
      <c r="BE656" s="245">
        <f>IF(N656="základní",J656,0)</f>
        <v>0</v>
      </c>
      <c r="BF656" s="245">
        <f>IF(N656="snížená",J656,0)</f>
        <v>0</v>
      </c>
      <c r="BG656" s="245">
        <f>IF(N656="zákl. přenesená",J656,0)</f>
        <v>0</v>
      </c>
      <c r="BH656" s="245">
        <f>IF(N656="sníž. přenesená",J656,0)</f>
        <v>0</v>
      </c>
      <c r="BI656" s="245">
        <f>IF(N656="nulová",J656,0)</f>
        <v>0</v>
      </c>
      <c r="BJ656" s="25" t="s">
        <v>78</v>
      </c>
      <c r="BK656" s="245">
        <f>ROUND(I656*H656,2)</f>
        <v>0</v>
      </c>
      <c r="BL656" s="25" t="s">
        <v>238</v>
      </c>
      <c r="BM656" s="25" t="s">
        <v>987</v>
      </c>
    </row>
    <row r="657" s="1" customFormat="1" ht="25.5" customHeight="1">
      <c r="B657" s="47"/>
      <c r="C657" s="234" t="s">
        <v>988</v>
      </c>
      <c r="D657" s="234" t="s">
        <v>151</v>
      </c>
      <c r="E657" s="235" t="s">
        <v>989</v>
      </c>
      <c r="F657" s="236" t="s">
        <v>990</v>
      </c>
      <c r="G657" s="237" t="s">
        <v>154</v>
      </c>
      <c r="H657" s="238">
        <v>2.4260000000000002</v>
      </c>
      <c r="I657" s="239"/>
      <c r="J657" s="240">
        <f>ROUND(I657*H657,2)</f>
        <v>0</v>
      </c>
      <c r="K657" s="236" t="s">
        <v>155</v>
      </c>
      <c r="L657" s="73"/>
      <c r="M657" s="241" t="s">
        <v>21</v>
      </c>
      <c r="N657" s="242" t="s">
        <v>41</v>
      </c>
      <c r="O657" s="48"/>
      <c r="P657" s="243">
        <f>O657*H657</f>
        <v>0</v>
      </c>
      <c r="Q657" s="243">
        <v>0.00024000000000000001</v>
      </c>
      <c r="R657" s="243">
        <f>Q657*H657</f>
        <v>0.00058224000000000004</v>
      </c>
      <c r="S657" s="243">
        <v>0</v>
      </c>
      <c r="T657" s="244">
        <f>S657*H657</f>
        <v>0</v>
      </c>
      <c r="AR657" s="25" t="s">
        <v>238</v>
      </c>
      <c r="AT657" s="25" t="s">
        <v>151</v>
      </c>
      <c r="AU657" s="25" t="s">
        <v>80</v>
      </c>
      <c r="AY657" s="25" t="s">
        <v>148</v>
      </c>
      <c r="BE657" s="245">
        <f>IF(N657="základní",J657,0)</f>
        <v>0</v>
      </c>
      <c r="BF657" s="245">
        <f>IF(N657="snížená",J657,0)</f>
        <v>0</v>
      </c>
      <c r="BG657" s="245">
        <f>IF(N657="zákl. přenesená",J657,0)</f>
        <v>0</v>
      </c>
      <c r="BH657" s="245">
        <f>IF(N657="sníž. přenesená",J657,0)</f>
        <v>0</v>
      </c>
      <c r="BI657" s="245">
        <f>IF(N657="nulová",J657,0)</f>
        <v>0</v>
      </c>
      <c r="BJ657" s="25" t="s">
        <v>78</v>
      </c>
      <c r="BK657" s="245">
        <f>ROUND(I657*H657,2)</f>
        <v>0</v>
      </c>
      <c r="BL657" s="25" t="s">
        <v>238</v>
      </c>
      <c r="BM657" s="25" t="s">
        <v>991</v>
      </c>
    </row>
    <row r="658" s="1" customFormat="1" ht="16.5" customHeight="1">
      <c r="B658" s="47"/>
      <c r="C658" s="234" t="s">
        <v>992</v>
      </c>
      <c r="D658" s="234" t="s">
        <v>151</v>
      </c>
      <c r="E658" s="235" t="s">
        <v>993</v>
      </c>
      <c r="F658" s="236" t="s">
        <v>994</v>
      </c>
      <c r="G658" s="237" t="s">
        <v>154</v>
      </c>
      <c r="H658" s="238">
        <v>5.4980000000000002</v>
      </c>
      <c r="I658" s="239"/>
      <c r="J658" s="240">
        <f>ROUND(I658*H658,2)</f>
        <v>0</v>
      </c>
      <c r="K658" s="236" t="s">
        <v>155</v>
      </c>
      <c r="L658" s="73"/>
      <c r="M658" s="241" t="s">
        <v>21</v>
      </c>
      <c r="N658" s="242" t="s">
        <v>41</v>
      </c>
      <c r="O658" s="48"/>
      <c r="P658" s="243">
        <f>O658*H658</f>
        <v>0</v>
      </c>
      <c r="Q658" s="243">
        <v>6.0000000000000002E-05</v>
      </c>
      <c r="R658" s="243">
        <f>Q658*H658</f>
        <v>0.00032988000000000001</v>
      </c>
      <c r="S658" s="243">
        <v>0</v>
      </c>
      <c r="T658" s="244">
        <f>S658*H658</f>
        <v>0</v>
      </c>
      <c r="AR658" s="25" t="s">
        <v>238</v>
      </c>
      <c r="AT658" s="25" t="s">
        <v>151</v>
      </c>
      <c r="AU658" s="25" t="s">
        <v>80</v>
      </c>
      <c r="AY658" s="25" t="s">
        <v>148</v>
      </c>
      <c r="BE658" s="245">
        <f>IF(N658="základní",J658,0)</f>
        <v>0</v>
      </c>
      <c r="BF658" s="245">
        <f>IF(N658="snížená",J658,0)</f>
        <v>0</v>
      </c>
      <c r="BG658" s="245">
        <f>IF(N658="zákl. přenesená",J658,0)</f>
        <v>0</v>
      </c>
      <c r="BH658" s="245">
        <f>IF(N658="sníž. přenesená",J658,0)</f>
        <v>0</v>
      </c>
      <c r="BI658" s="245">
        <f>IF(N658="nulová",J658,0)</f>
        <v>0</v>
      </c>
      <c r="BJ658" s="25" t="s">
        <v>78</v>
      </c>
      <c r="BK658" s="245">
        <f>ROUND(I658*H658,2)</f>
        <v>0</v>
      </c>
      <c r="BL658" s="25" t="s">
        <v>238</v>
      </c>
      <c r="BM658" s="25" t="s">
        <v>995</v>
      </c>
    </row>
    <row r="659" s="13" customFormat="1">
      <c r="B659" s="258"/>
      <c r="C659" s="259"/>
      <c r="D659" s="248" t="s">
        <v>158</v>
      </c>
      <c r="E659" s="260" t="s">
        <v>21</v>
      </c>
      <c r="F659" s="261" t="s">
        <v>996</v>
      </c>
      <c r="G659" s="259"/>
      <c r="H659" s="260" t="s">
        <v>21</v>
      </c>
      <c r="I659" s="262"/>
      <c r="J659" s="259"/>
      <c r="K659" s="259"/>
      <c r="L659" s="263"/>
      <c r="M659" s="264"/>
      <c r="N659" s="265"/>
      <c r="O659" s="265"/>
      <c r="P659" s="265"/>
      <c r="Q659" s="265"/>
      <c r="R659" s="265"/>
      <c r="S659" s="265"/>
      <c r="T659" s="266"/>
      <c r="AT659" s="267" t="s">
        <v>158</v>
      </c>
      <c r="AU659" s="267" t="s">
        <v>80</v>
      </c>
      <c r="AV659" s="13" t="s">
        <v>78</v>
      </c>
      <c r="AW659" s="13" t="s">
        <v>34</v>
      </c>
      <c r="AX659" s="13" t="s">
        <v>70</v>
      </c>
      <c r="AY659" s="267" t="s">
        <v>148</v>
      </c>
    </row>
    <row r="660" s="12" customFormat="1">
      <c r="B660" s="246"/>
      <c r="C660" s="247"/>
      <c r="D660" s="248" t="s">
        <v>158</v>
      </c>
      <c r="E660" s="249" t="s">
        <v>21</v>
      </c>
      <c r="F660" s="250" t="s">
        <v>997</v>
      </c>
      <c r="G660" s="247"/>
      <c r="H660" s="251">
        <v>2.7240000000000002</v>
      </c>
      <c r="I660" s="252"/>
      <c r="J660" s="247"/>
      <c r="K660" s="247"/>
      <c r="L660" s="253"/>
      <c r="M660" s="254"/>
      <c r="N660" s="255"/>
      <c r="O660" s="255"/>
      <c r="P660" s="255"/>
      <c r="Q660" s="255"/>
      <c r="R660" s="255"/>
      <c r="S660" s="255"/>
      <c r="T660" s="256"/>
      <c r="AT660" s="257" t="s">
        <v>158</v>
      </c>
      <c r="AU660" s="257" t="s">
        <v>80</v>
      </c>
      <c r="AV660" s="12" t="s">
        <v>80</v>
      </c>
      <c r="AW660" s="12" t="s">
        <v>34</v>
      </c>
      <c r="AX660" s="12" t="s">
        <v>70</v>
      </c>
      <c r="AY660" s="257" t="s">
        <v>148</v>
      </c>
    </row>
    <row r="661" s="12" customFormat="1">
      <c r="B661" s="246"/>
      <c r="C661" s="247"/>
      <c r="D661" s="248" t="s">
        <v>158</v>
      </c>
      <c r="E661" s="249" t="s">
        <v>21</v>
      </c>
      <c r="F661" s="250" t="s">
        <v>998</v>
      </c>
      <c r="G661" s="247"/>
      <c r="H661" s="251">
        <v>1.232</v>
      </c>
      <c r="I661" s="252"/>
      <c r="J661" s="247"/>
      <c r="K661" s="247"/>
      <c r="L661" s="253"/>
      <c r="M661" s="254"/>
      <c r="N661" s="255"/>
      <c r="O661" s="255"/>
      <c r="P661" s="255"/>
      <c r="Q661" s="255"/>
      <c r="R661" s="255"/>
      <c r="S661" s="255"/>
      <c r="T661" s="256"/>
      <c r="AT661" s="257" t="s">
        <v>158</v>
      </c>
      <c r="AU661" s="257" t="s">
        <v>80</v>
      </c>
      <c r="AV661" s="12" t="s">
        <v>80</v>
      </c>
      <c r="AW661" s="12" t="s">
        <v>34</v>
      </c>
      <c r="AX661" s="12" t="s">
        <v>70</v>
      </c>
      <c r="AY661" s="257" t="s">
        <v>148</v>
      </c>
    </row>
    <row r="662" s="12" customFormat="1">
      <c r="B662" s="246"/>
      <c r="C662" s="247"/>
      <c r="D662" s="248" t="s">
        <v>158</v>
      </c>
      <c r="E662" s="249" t="s">
        <v>21</v>
      </c>
      <c r="F662" s="250" t="s">
        <v>999</v>
      </c>
      <c r="G662" s="247"/>
      <c r="H662" s="251">
        <v>1.542</v>
      </c>
      <c r="I662" s="252"/>
      <c r="J662" s="247"/>
      <c r="K662" s="247"/>
      <c r="L662" s="253"/>
      <c r="M662" s="254"/>
      <c r="N662" s="255"/>
      <c r="O662" s="255"/>
      <c r="P662" s="255"/>
      <c r="Q662" s="255"/>
      <c r="R662" s="255"/>
      <c r="S662" s="255"/>
      <c r="T662" s="256"/>
      <c r="AT662" s="257" t="s">
        <v>158</v>
      </c>
      <c r="AU662" s="257" t="s">
        <v>80</v>
      </c>
      <c r="AV662" s="12" t="s">
        <v>80</v>
      </c>
      <c r="AW662" s="12" t="s">
        <v>34</v>
      </c>
      <c r="AX662" s="12" t="s">
        <v>70</v>
      </c>
      <c r="AY662" s="257" t="s">
        <v>148</v>
      </c>
    </row>
    <row r="663" s="14" customFormat="1">
      <c r="B663" s="268"/>
      <c r="C663" s="269"/>
      <c r="D663" s="248" t="s">
        <v>158</v>
      </c>
      <c r="E663" s="270" t="s">
        <v>21</v>
      </c>
      <c r="F663" s="271" t="s">
        <v>174</v>
      </c>
      <c r="G663" s="269"/>
      <c r="H663" s="272">
        <v>5.4980000000000002</v>
      </c>
      <c r="I663" s="273"/>
      <c r="J663" s="269"/>
      <c r="K663" s="269"/>
      <c r="L663" s="274"/>
      <c r="M663" s="275"/>
      <c r="N663" s="276"/>
      <c r="O663" s="276"/>
      <c r="P663" s="276"/>
      <c r="Q663" s="276"/>
      <c r="R663" s="276"/>
      <c r="S663" s="276"/>
      <c r="T663" s="277"/>
      <c r="AT663" s="278" t="s">
        <v>158</v>
      </c>
      <c r="AU663" s="278" t="s">
        <v>80</v>
      </c>
      <c r="AV663" s="14" t="s">
        <v>156</v>
      </c>
      <c r="AW663" s="14" t="s">
        <v>34</v>
      </c>
      <c r="AX663" s="14" t="s">
        <v>78</v>
      </c>
      <c r="AY663" s="278" t="s">
        <v>148</v>
      </c>
    </row>
    <row r="664" s="1" customFormat="1" ht="25.5" customHeight="1">
      <c r="B664" s="47"/>
      <c r="C664" s="234" t="s">
        <v>1000</v>
      </c>
      <c r="D664" s="234" t="s">
        <v>151</v>
      </c>
      <c r="E664" s="235" t="s">
        <v>1001</v>
      </c>
      <c r="F664" s="236" t="s">
        <v>1002</v>
      </c>
      <c r="G664" s="237" t="s">
        <v>154</v>
      </c>
      <c r="H664" s="238">
        <v>20.222000000000001</v>
      </c>
      <c r="I664" s="239"/>
      <c r="J664" s="240">
        <f>ROUND(I664*H664,2)</f>
        <v>0</v>
      </c>
      <c r="K664" s="236" t="s">
        <v>155</v>
      </c>
      <c r="L664" s="73"/>
      <c r="M664" s="241" t="s">
        <v>21</v>
      </c>
      <c r="N664" s="242" t="s">
        <v>41</v>
      </c>
      <c r="O664" s="48"/>
      <c r="P664" s="243">
        <f>O664*H664</f>
        <v>0</v>
      </c>
      <c r="Q664" s="243">
        <v>0.00013999999999999999</v>
      </c>
      <c r="R664" s="243">
        <f>Q664*H664</f>
        <v>0.0028310800000000001</v>
      </c>
      <c r="S664" s="243">
        <v>0</v>
      </c>
      <c r="T664" s="244">
        <f>S664*H664</f>
        <v>0</v>
      </c>
      <c r="AR664" s="25" t="s">
        <v>238</v>
      </c>
      <c r="AT664" s="25" t="s">
        <v>151</v>
      </c>
      <c r="AU664" s="25" t="s">
        <v>80</v>
      </c>
      <c r="AY664" s="25" t="s">
        <v>148</v>
      </c>
      <c r="BE664" s="245">
        <f>IF(N664="základní",J664,0)</f>
        <v>0</v>
      </c>
      <c r="BF664" s="245">
        <f>IF(N664="snížená",J664,0)</f>
        <v>0</v>
      </c>
      <c r="BG664" s="245">
        <f>IF(N664="zákl. přenesená",J664,0)</f>
        <v>0</v>
      </c>
      <c r="BH664" s="245">
        <f>IF(N664="sníž. přenesená",J664,0)</f>
        <v>0</v>
      </c>
      <c r="BI664" s="245">
        <f>IF(N664="nulová",J664,0)</f>
        <v>0</v>
      </c>
      <c r="BJ664" s="25" t="s">
        <v>78</v>
      </c>
      <c r="BK664" s="245">
        <f>ROUND(I664*H664,2)</f>
        <v>0</v>
      </c>
      <c r="BL664" s="25" t="s">
        <v>238</v>
      </c>
      <c r="BM664" s="25" t="s">
        <v>1003</v>
      </c>
    </row>
    <row r="665" s="13" customFormat="1">
      <c r="B665" s="258"/>
      <c r="C665" s="259"/>
      <c r="D665" s="248" t="s">
        <v>158</v>
      </c>
      <c r="E665" s="260" t="s">
        <v>21</v>
      </c>
      <c r="F665" s="261" t="s">
        <v>1004</v>
      </c>
      <c r="G665" s="259"/>
      <c r="H665" s="260" t="s">
        <v>21</v>
      </c>
      <c r="I665" s="262"/>
      <c r="J665" s="259"/>
      <c r="K665" s="259"/>
      <c r="L665" s="263"/>
      <c r="M665" s="264"/>
      <c r="N665" s="265"/>
      <c r="O665" s="265"/>
      <c r="P665" s="265"/>
      <c r="Q665" s="265"/>
      <c r="R665" s="265"/>
      <c r="S665" s="265"/>
      <c r="T665" s="266"/>
      <c r="AT665" s="267" t="s">
        <v>158</v>
      </c>
      <c r="AU665" s="267" t="s">
        <v>80</v>
      </c>
      <c r="AV665" s="13" t="s">
        <v>78</v>
      </c>
      <c r="AW665" s="13" t="s">
        <v>34</v>
      </c>
      <c r="AX665" s="13" t="s">
        <v>70</v>
      </c>
      <c r="AY665" s="267" t="s">
        <v>148</v>
      </c>
    </row>
    <row r="666" s="12" customFormat="1">
      <c r="B666" s="246"/>
      <c r="C666" s="247"/>
      <c r="D666" s="248" t="s">
        <v>158</v>
      </c>
      <c r="E666" s="249" t="s">
        <v>21</v>
      </c>
      <c r="F666" s="250" t="s">
        <v>997</v>
      </c>
      <c r="G666" s="247"/>
      <c r="H666" s="251">
        <v>2.7240000000000002</v>
      </c>
      <c r="I666" s="252"/>
      <c r="J666" s="247"/>
      <c r="K666" s="247"/>
      <c r="L666" s="253"/>
      <c r="M666" s="254"/>
      <c r="N666" s="255"/>
      <c r="O666" s="255"/>
      <c r="P666" s="255"/>
      <c r="Q666" s="255"/>
      <c r="R666" s="255"/>
      <c r="S666" s="255"/>
      <c r="T666" s="256"/>
      <c r="AT666" s="257" t="s">
        <v>158</v>
      </c>
      <c r="AU666" s="257" t="s">
        <v>80</v>
      </c>
      <c r="AV666" s="12" t="s">
        <v>80</v>
      </c>
      <c r="AW666" s="12" t="s">
        <v>34</v>
      </c>
      <c r="AX666" s="12" t="s">
        <v>70</v>
      </c>
      <c r="AY666" s="257" t="s">
        <v>148</v>
      </c>
    </row>
    <row r="667" s="12" customFormat="1">
      <c r="B667" s="246"/>
      <c r="C667" s="247"/>
      <c r="D667" s="248" t="s">
        <v>158</v>
      </c>
      <c r="E667" s="249" t="s">
        <v>21</v>
      </c>
      <c r="F667" s="250" t="s">
        <v>1005</v>
      </c>
      <c r="G667" s="247"/>
      <c r="H667" s="251">
        <v>3.48</v>
      </c>
      <c r="I667" s="252"/>
      <c r="J667" s="247"/>
      <c r="K667" s="247"/>
      <c r="L667" s="253"/>
      <c r="M667" s="254"/>
      <c r="N667" s="255"/>
      <c r="O667" s="255"/>
      <c r="P667" s="255"/>
      <c r="Q667" s="255"/>
      <c r="R667" s="255"/>
      <c r="S667" s="255"/>
      <c r="T667" s="256"/>
      <c r="AT667" s="257" t="s">
        <v>158</v>
      </c>
      <c r="AU667" s="257" t="s">
        <v>80</v>
      </c>
      <c r="AV667" s="12" t="s">
        <v>80</v>
      </c>
      <c r="AW667" s="12" t="s">
        <v>34</v>
      </c>
      <c r="AX667" s="12" t="s">
        <v>70</v>
      </c>
      <c r="AY667" s="257" t="s">
        <v>148</v>
      </c>
    </row>
    <row r="668" s="12" customFormat="1">
      <c r="B668" s="246"/>
      <c r="C668" s="247"/>
      <c r="D668" s="248" t="s">
        <v>158</v>
      </c>
      <c r="E668" s="249" t="s">
        <v>21</v>
      </c>
      <c r="F668" s="250" t="s">
        <v>1006</v>
      </c>
      <c r="G668" s="247"/>
      <c r="H668" s="251">
        <v>4.8239999999999998</v>
      </c>
      <c r="I668" s="252"/>
      <c r="J668" s="247"/>
      <c r="K668" s="247"/>
      <c r="L668" s="253"/>
      <c r="M668" s="254"/>
      <c r="N668" s="255"/>
      <c r="O668" s="255"/>
      <c r="P668" s="255"/>
      <c r="Q668" s="255"/>
      <c r="R668" s="255"/>
      <c r="S668" s="255"/>
      <c r="T668" s="256"/>
      <c r="AT668" s="257" t="s">
        <v>158</v>
      </c>
      <c r="AU668" s="257" t="s">
        <v>80</v>
      </c>
      <c r="AV668" s="12" t="s">
        <v>80</v>
      </c>
      <c r="AW668" s="12" t="s">
        <v>34</v>
      </c>
      <c r="AX668" s="12" t="s">
        <v>70</v>
      </c>
      <c r="AY668" s="257" t="s">
        <v>148</v>
      </c>
    </row>
    <row r="669" s="12" customFormat="1">
      <c r="B669" s="246"/>
      <c r="C669" s="247"/>
      <c r="D669" s="248" t="s">
        <v>158</v>
      </c>
      <c r="E669" s="249" t="s">
        <v>21</v>
      </c>
      <c r="F669" s="250" t="s">
        <v>1007</v>
      </c>
      <c r="G669" s="247"/>
      <c r="H669" s="251">
        <v>3.6960000000000002</v>
      </c>
      <c r="I669" s="252"/>
      <c r="J669" s="247"/>
      <c r="K669" s="247"/>
      <c r="L669" s="253"/>
      <c r="M669" s="254"/>
      <c r="N669" s="255"/>
      <c r="O669" s="255"/>
      <c r="P669" s="255"/>
      <c r="Q669" s="255"/>
      <c r="R669" s="255"/>
      <c r="S669" s="255"/>
      <c r="T669" s="256"/>
      <c r="AT669" s="257" t="s">
        <v>158</v>
      </c>
      <c r="AU669" s="257" t="s">
        <v>80</v>
      </c>
      <c r="AV669" s="12" t="s">
        <v>80</v>
      </c>
      <c r="AW669" s="12" t="s">
        <v>34</v>
      </c>
      <c r="AX669" s="12" t="s">
        <v>70</v>
      </c>
      <c r="AY669" s="257" t="s">
        <v>148</v>
      </c>
    </row>
    <row r="670" s="13" customFormat="1">
      <c r="B670" s="258"/>
      <c r="C670" s="259"/>
      <c r="D670" s="248" t="s">
        <v>158</v>
      </c>
      <c r="E670" s="260" t="s">
        <v>21</v>
      </c>
      <c r="F670" s="261" t="s">
        <v>996</v>
      </c>
      <c r="G670" s="259"/>
      <c r="H670" s="260" t="s">
        <v>21</v>
      </c>
      <c r="I670" s="262"/>
      <c r="J670" s="259"/>
      <c r="K670" s="259"/>
      <c r="L670" s="263"/>
      <c r="M670" s="264"/>
      <c r="N670" s="265"/>
      <c r="O670" s="265"/>
      <c r="P670" s="265"/>
      <c r="Q670" s="265"/>
      <c r="R670" s="265"/>
      <c r="S670" s="265"/>
      <c r="T670" s="266"/>
      <c r="AT670" s="267" t="s">
        <v>158</v>
      </c>
      <c r="AU670" s="267" t="s">
        <v>80</v>
      </c>
      <c r="AV670" s="13" t="s">
        <v>78</v>
      </c>
      <c r="AW670" s="13" t="s">
        <v>34</v>
      </c>
      <c r="AX670" s="13" t="s">
        <v>70</v>
      </c>
      <c r="AY670" s="267" t="s">
        <v>148</v>
      </c>
    </row>
    <row r="671" s="12" customFormat="1">
      <c r="B671" s="246"/>
      <c r="C671" s="247"/>
      <c r="D671" s="248" t="s">
        <v>158</v>
      </c>
      <c r="E671" s="249" t="s">
        <v>21</v>
      </c>
      <c r="F671" s="250" t="s">
        <v>997</v>
      </c>
      <c r="G671" s="247"/>
      <c r="H671" s="251">
        <v>2.7240000000000002</v>
      </c>
      <c r="I671" s="252"/>
      <c r="J671" s="247"/>
      <c r="K671" s="247"/>
      <c r="L671" s="253"/>
      <c r="M671" s="254"/>
      <c r="N671" s="255"/>
      <c r="O671" s="255"/>
      <c r="P671" s="255"/>
      <c r="Q671" s="255"/>
      <c r="R671" s="255"/>
      <c r="S671" s="255"/>
      <c r="T671" s="256"/>
      <c r="AT671" s="257" t="s">
        <v>158</v>
      </c>
      <c r="AU671" s="257" t="s">
        <v>80</v>
      </c>
      <c r="AV671" s="12" t="s">
        <v>80</v>
      </c>
      <c r="AW671" s="12" t="s">
        <v>34</v>
      </c>
      <c r="AX671" s="12" t="s">
        <v>70</v>
      </c>
      <c r="AY671" s="257" t="s">
        <v>148</v>
      </c>
    </row>
    <row r="672" s="12" customFormat="1">
      <c r="B672" s="246"/>
      <c r="C672" s="247"/>
      <c r="D672" s="248" t="s">
        <v>158</v>
      </c>
      <c r="E672" s="249" t="s">
        <v>21</v>
      </c>
      <c r="F672" s="250" t="s">
        <v>998</v>
      </c>
      <c r="G672" s="247"/>
      <c r="H672" s="251">
        <v>1.232</v>
      </c>
      <c r="I672" s="252"/>
      <c r="J672" s="247"/>
      <c r="K672" s="247"/>
      <c r="L672" s="253"/>
      <c r="M672" s="254"/>
      <c r="N672" s="255"/>
      <c r="O672" s="255"/>
      <c r="P672" s="255"/>
      <c r="Q672" s="255"/>
      <c r="R672" s="255"/>
      <c r="S672" s="255"/>
      <c r="T672" s="256"/>
      <c r="AT672" s="257" t="s">
        <v>158</v>
      </c>
      <c r="AU672" s="257" t="s">
        <v>80</v>
      </c>
      <c r="AV672" s="12" t="s">
        <v>80</v>
      </c>
      <c r="AW672" s="12" t="s">
        <v>34</v>
      </c>
      <c r="AX672" s="12" t="s">
        <v>70</v>
      </c>
      <c r="AY672" s="257" t="s">
        <v>148</v>
      </c>
    </row>
    <row r="673" s="12" customFormat="1">
      <c r="B673" s="246"/>
      <c r="C673" s="247"/>
      <c r="D673" s="248" t="s">
        <v>158</v>
      </c>
      <c r="E673" s="249" t="s">
        <v>21</v>
      </c>
      <c r="F673" s="250" t="s">
        <v>999</v>
      </c>
      <c r="G673" s="247"/>
      <c r="H673" s="251">
        <v>1.542</v>
      </c>
      <c r="I673" s="252"/>
      <c r="J673" s="247"/>
      <c r="K673" s="247"/>
      <c r="L673" s="253"/>
      <c r="M673" s="254"/>
      <c r="N673" s="255"/>
      <c r="O673" s="255"/>
      <c r="P673" s="255"/>
      <c r="Q673" s="255"/>
      <c r="R673" s="255"/>
      <c r="S673" s="255"/>
      <c r="T673" s="256"/>
      <c r="AT673" s="257" t="s">
        <v>158</v>
      </c>
      <c r="AU673" s="257" t="s">
        <v>80</v>
      </c>
      <c r="AV673" s="12" t="s">
        <v>80</v>
      </c>
      <c r="AW673" s="12" t="s">
        <v>34</v>
      </c>
      <c r="AX673" s="12" t="s">
        <v>70</v>
      </c>
      <c r="AY673" s="257" t="s">
        <v>148</v>
      </c>
    </row>
    <row r="674" s="14" customFormat="1">
      <c r="B674" s="268"/>
      <c r="C674" s="269"/>
      <c r="D674" s="248" t="s">
        <v>158</v>
      </c>
      <c r="E674" s="270" t="s">
        <v>21</v>
      </c>
      <c r="F674" s="271" t="s">
        <v>174</v>
      </c>
      <c r="G674" s="269"/>
      <c r="H674" s="272">
        <v>20.222000000000001</v>
      </c>
      <c r="I674" s="273"/>
      <c r="J674" s="269"/>
      <c r="K674" s="269"/>
      <c r="L674" s="274"/>
      <c r="M674" s="275"/>
      <c r="N674" s="276"/>
      <c r="O674" s="276"/>
      <c r="P674" s="276"/>
      <c r="Q674" s="276"/>
      <c r="R674" s="276"/>
      <c r="S674" s="276"/>
      <c r="T674" s="277"/>
      <c r="AT674" s="278" t="s">
        <v>158</v>
      </c>
      <c r="AU674" s="278" t="s">
        <v>80</v>
      </c>
      <c r="AV674" s="14" t="s">
        <v>156</v>
      </c>
      <c r="AW674" s="14" t="s">
        <v>34</v>
      </c>
      <c r="AX674" s="14" t="s">
        <v>78</v>
      </c>
      <c r="AY674" s="278" t="s">
        <v>148</v>
      </c>
    </row>
    <row r="675" s="1" customFormat="1" ht="16.5" customHeight="1">
      <c r="B675" s="47"/>
      <c r="C675" s="234" t="s">
        <v>1008</v>
      </c>
      <c r="D675" s="234" t="s">
        <v>151</v>
      </c>
      <c r="E675" s="235" t="s">
        <v>1009</v>
      </c>
      <c r="F675" s="236" t="s">
        <v>1010</v>
      </c>
      <c r="G675" s="237" t="s">
        <v>154</v>
      </c>
      <c r="H675" s="238">
        <v>20.222000000000001</v>
      </c>
      <c r="I675" s="239"/>
      <c r="J675" s="240">
        <f>ROUND(I675*H675,2)</f>
        <v>0</v>
      </c>
      <c r="K675" s="236" t="s">
        <v>155</v>
      </c>
      <c r="L675" s="73"/>
      <c r="M675" s="241" t="s">
        <v>21</v>
      </c>
      <c r="N675" s="242" t="s">
        <v>41</v>
      </c>
      <c r="O675" s="48"/>
      <c r="P675" s="243">
        <f>O675*H675</f>
        <v>0</v>
      </c>
      <c r="Q675" s="243">
        <v>0.00012</v>
      </c>
      <c r="R675" s="243">
        <f>Q675*H675</f>
        <v>0.0024266400000000003</v>
      </c>
      <c r="S675" s="243">
        <v>0</v>
      </c>
      <c r="T675" s="244">
        <f>S675*H675</f>
        <v>0</v>
      </c>
      <c r="AR675" s="25" t="s">
        <v>238</v>
      </c>
      <c r="AT675" s="25" t="s">
        <v>151</v>
      </c>
      <c r="AU675" s="25" t="s">
        <v>80</v>
      </c>
      <c r="AY675" s="25" t="s">
        <v>148</v>
      </c>
      <c r="BE675" s="245">
        <f>IF(N675="základní",J675,0)</f>
        <v>0</v>
      </c>
      <c r="BF675" s="245">
        <f>IF(N675="snížená",J675,0)</f>
        <v>0</v>
      </c>
      <c r="BG675" s="245">
        <f>IF(N675="zákl. přenesená",J675,0)</f>
        <v>0</v>
      </c>
      <c r="BH675" s="245">
        <f>IF(N675="sníž. přenesená",J675,0)</f>
        <v>0</v>
      </c>
      <c r="BI675" s="245">
        <f>IF(N675="nulová",J675,0)</f>
        <v>0</v>
      </c>
      <c r="BJ675" s="25" t="s">
        <v>78</v>
      </c>
      <c r="BK675" s="245">
        <f>ROUND(I675*H675,2)</f>
        <v>0</v>
      </c>
      <c r="BL675" s="25" t="s">
        <v>238</v>
      </c>
      <c r="BM675" s="25" t="s">
        <v>1011</v>
      </c>
    </row>
    <row r="676" s="12" customFormat="1">
      <c r="B676" s="246"/>
      <c r="C676" s="247"/>
      <c r="D676" s="248" t="s">
        <v>158</v>
      </c>
      <c r="E676" s="249" t="s">
        <v>21</v>
      </c>
      <c r="F676" s="250" t="s">
        <v>1012</v>
      </c>
      <c r="G676" s="247"/>
      <c r="H676" s="251">
        <v>20.222000000000001</v>
      </c>
      <c r="I676" s="252"/>
      <c r="J676" s="247"/>
      <c r="K676" s="247"/>
      <c r="L676" s="253"/>
      <c r="M676" s="254"/>
      <c r="N676" s="255"/>
      <c r="O676" s="255"/>
      <c r="P676" s="255"/>
      <c r="Q676" s="255"/>
      <c r="R676" s="255"/>
      <c r="S676" s="255"/>
      <c r="T676" s="256"/>
      <c r="AT676" s="257" t="s">
        <v>158</v>
      </c>
      <c r="AU676" s="257" t="s">
        <v>80</v>
      </c>
      <c r="AV676" s="12" t="s">
        <v>80</v>
      </c>
      <c r="AW676" s="12" t="s">
        <v>34</v>
      </c>
      <c r="AX676" s="12" t="s">
        <v>78</v>
      </c>
      <c r="AY676" s="257" t="s">
        <v>148</v>
      </c>
    </row>
    <row r="677" s="1" customFormat="1" ht="25.5" customHeight="1">
      <c r="B677" s="47"/>
      <c r="C677" s="234" t="s">
        <v>1013</v>
      </c>
      <c r="D677" s="234" t="s">
        <v>151</v>
      </c>
      <c r="E677" s="235" t="s">
        <v>1014</v>
      </c>
      <c r="F677" s="236" t="s">
        <v>1015</v>
      </c>
      <c r="G677" s="237" t="s">
        <v>154</v>
      </c>
      <c r="H677" s="238">
        <v>20.222000000000001</v>
      </c>
      <c r="I677" s="239"/>
      <c r="J677" s="240">
        <f>ROUND(I677*H677,2)</f>
        <v>0</v>
      </c>
      <c r="K677" s="236" t="s">
        <v>155</v>
      </c>
      <c r="L677" s="73"/>
      <c r="M677" s="241" t="s">
        <v>21</v>
      </c>
      <c r="N677" s="242" t="s">
        <v>41</v>
      </c>
      <c r="O677" s="48"/>
      <c r="P677" s="243">
        <f>O677*H677</f>
        <v>0</v>
      </c>
      <c r="Q677" s="243">
        <v>0.00012</v>
      </c>
      <c r="R677" s="243">
        <f>Q677*H677</f>
        <v>0.0024266400000000003</v>
      </c>
      <c r="S677" s="243">
        <v>0</v>
      </c>
      <c r="T677" s="244">
        <f>S677*H677</f>
        <v>0</v>
      </c>
      <c r="AR677" s="25" t="s">
        <v>238</v>
      </c>
      <c r="AT677" s="25" t="s">
        <v>151</v>
      </c>
      <c r="AU677" s="25" t="s">
        <v>80</v>
      </c>
      <c r="AY677" s="25" t="s">
        <v>148</v>
      </c>
      <c r="BE677" s="245">
        <f>IF(N677="základní",J677,0)</f>
        <v>0</v>
      </c>
      <c r="BF677" s="245">
        <f>IF(N677="snížená",J677,0)</f>
        <v>0</v>
      </c>
      <c r="BG677" s="245">
        <f>IF(N677="zákl. přenesená",J677,0)</f>
        <v>0</v>
      </c>
      <c r="BH677" s="245">
        <f>IF(N677="sníž. přenesená",J677,0)</f>
        <v>0</v>
      </c>
      <c r="BI677" s="245">
        <f>IF(N677="nulová",J677,0)</f>
        <v>0</v>
      </c>
      <c r="BJ677" s="25" t="s">
        <v>78</v>
      </c>
      <c r="BK677" s="245">
        <f>ROUND(I677*H677,2)</f>
        <v>0</v>
      </c>
      <c r="BL677" s="25" t="s">
        <v>238</v>
      </c>
      <c r="BM677" s="25" t="s">
        <v>1016</v>
      </c>
    </row>
    <row r="678" s="1" customFormat="1" ht="25.5" customHeight="1">
      <c r="B678" s="47"/>
      <c r="C678" s="234" t="s">
        <v>1017</v>
      </c>
      <c r="D678" s="234" t="s">
        <v>151</v>
      </c>
      <c r="E678" s="235" t="s">
        <v>1018</v>
      </c>
      <c r="F678" s="236" t="s">
        <v>1019</v>
      </c>
      <c r="G678" s="237" t="s">
        <v>154</v>
      </c>
      <c r="H678" s="238">
        <v>19.16</v>
      </c>
      <c r="I678" s="239"/>
      <c r="J678" s="240">
        <f>ROUND(I678*H678,2)</f>
        <v>0</v>
      </c>
      <c r="K678" s="236" t="s">
        <v>155</v>
      </c>
      <c r="L678" s="73"/>
      <c r="M678" s="241" t="s">
        <v>21</v>
      </c>
      <c r="N678" s="242" t="s">
        <v>41</v>
      </c>
      <c r="O678" s="48"/>
      <c r="P678" s="243">
        <f>O678*H678</f>
        <v>0</v>
      </c>
      <c r="Q678" s="243">
        <v>0.00023000000000000001</v>
      </c>
      <c r="R678" s="243">
        <f>Q678*H678</f>
        <v>0.0044067999999999998</v>
      </c>
      <c r="S678" s="243">
        <v>0</v>
      </c>
      <c r="T678" s="244">
        <f>S678*H678</f>
        <v>0</v>
      </c>
      <c r="AR678" s="25" t="s">
        <v>238</v>
      </c>
      <c r="AT678" s="25" t="s">
        <v>151</v>
      </c>
      <c r="AU678" s="25" t="s">
        <v>80</v>
      </c>
      <c r="AY678" s="25" t="s">
        <v>148</v>
      </c>
      <c r="BE678" s="245">
        <f>IF(N678="základní",J678,0)</f>
        <v>0</v>
      </c>
      <c r="BF678" s="245">
        <f>IF(N678="snížená",J678,0)</f>
        <v>0</v>
      </c>
      <c r="BG678" s="245">
        <f>IF(N678="zákl. přenesená",J678,0)</f>
        <v>0</v>
      </c>
      <c r="BH678" s="245">
        <f>IF(N678="sníž. přenesená",J678,0)</f>
        <v>0</v>
      </c>
      <c r="BI678" s="245">
        <f>IF(N678="nulová",J678,0)</f>
        <v>0</v>
      </c>
      <c r="BJ678" s="25" t="s">
        <v>78</v>
      </c>
      <c r="BK678" s="245">
        <f>ROUND(I678*H678,2)</f>
        <v>0</v>
      </c>
      <c r="BL678" s="25" t="s">
        <v>238</v>
      </c>
      <c r="BM678" s="25" t="s">
        <v>1020</v>
      </c>
    </row>
    <row r="679" s="1" customFormat="1" ht="25.5" customHeight="1">
      <c r="B679" s="47"/>
      <c r="C679" s="234" t="s">
        <v>1021</v>
      </c>
      <c r="D679" s="234" t="s">
        <v>151</v>
      </c>
      <c r="E679" s="235" t="s">
        <v>1022</v>
      </c>
      <c r="F679" s="236" t="s">
        <v>1023</v>
      </c>
      <c r="G679" s="237" t="s">
        <v>154</v>
      </c>
      <c r="H679" s="238">
        <v>19.16</v>
      </c>
      <c r="I679" s="239"/>
      <c r="J679" s="240">
        <f>ROUND(I679*H679,2)</f>
        <v>0</v>
      </c>
      <c r="K679" s="236" t="s">
        <v>155</v>
      </c>
      <c r="L679" s="73"/>
      <c r="M679" s="241" t="s">
        <v>21</v>
      </c>
      <c r="N679" s="242" t="s">
        <v>41</v>
      </c>
      <c r="O679" s="48"/>
      <c r="P679" s="243">
        <f>O679*H679</f>
        <v>0</v>
      </c>
      <c r="Q679" s="243">
        <v>0</v>
      </c>
      <c r="R679" s="243">
        <f>Q679*H679</f>
        <v>0</v>
      </c>
      <c r="S679" s="243">
        <v>0</v>
      </c>
      <c r="T679" s="244">
        <f>S679*H679</f>
        <v>0</v>
      </c>
      <c r="AR679" s="25" t="s">
        <v>238</v>
      </c>
      <c r="AT679" s="25" t="s">
        <v>151</v>
      </c>
      <c r="AU679" s="25" t="s">
        <v>80</v>
      </c>
      <c r="AY679" s="25" t="s">
        <v>148</v>
      </c>
      <c r="BE679" s="245">
        <f>IF(N679="základní",J679,0)</f>
        <v>0</v>
      </c>
      <c r="BF679" s="245">
        <f>IF(N679="snížená",J679,0)</f>
        <v>0</v>
      </c>
      <c r="BG679" s="245">
        <f>IF(N679="zákl. přenesená",J679,0)</f>
        <v>0</v>
      </c>
      <c r="BH679" s="245">
        <f>IF(N679="sníž. přenesená",J679,0)</f>
        <v>0</v>
      </c>
      <c r="BI679" s="245">
        <f>IF(N679="nulová",J679,0)</f>
        <v>0</v>
      </c>
      <c r="BJ679" s="25" t="s">
        <v>78</v>
      </c>
      <c r="BK679" s="245">
        <f>ROUND(I679*H679,2)</f>
        <v>0</v>
      </c>
      <c r="BL679" s="25" t="s">
        <v>238</v>
      </c>
      <c r="BM679" s="25" t="s">
        <v>1024</v>
      </c>
    </row>
    <row r="680" s="1" customFormat="1" ht="25.5" customHeight="1">
      <c r="B680" s="47"/>
      <c r="C680" s="234" t="s">
        <v>1025</v>
      </c>
      <c r="D680" s="234" t="s">
        <v>151</v>
      </c>
      <c r="E680" s="235" t="s">
        <v>1026</v>
      </c>
      <c r="F680" s="236" t="s">
        <v>1027</v>
      </c>
      <c r="G680" s="237" t="s">
        <v>169</v>
      </c>
      <c r="H680" s="238">
        <v>20</v>
      </c>
      <c r="I680" s="239"/>
      <c r="J680" s="240">
        <f>ROUND(I680*H680,2)</f>
        <v>0</v>
      </c>
      <c r="K680" s="236" t="s">
        <v>155</v>
      </c>
      <c r="L680" s="73"/>
      <c r="M680" s="241" t="s">
        <v>21</v>
      </c>
      <c r="N680" s="242" t="s">
        <v>41</v>
      </c>
      <c r="O680" s="48"/>
      <c r="P680" s="243">
        <f>O680*H680</f>
        <v>0</v>
      </c>
      <c r="Q680" s="243">
        <v>2.0000000000000002E-05</v>
      </c>
      <c r="R680" s="243">
        <f>Q680*H680</f>
        <v>0.00040000000000000002</v>
      </c>
      <c r="S680" s="243">
        <v>0</v>
      </c>
      <c r="T680" s="244">
        <f>S680*H680</f>
        <v>0</v>
      </c>
      <c r="AR680" s="25" t="s">
        <v>238</v>
      </c>
      <c r="AT680" s="25" t="s">
        <v>151</v>
      </c>
      <c r="AU680" s="25" t="s">
        <v>80</v>
      </c>
      <c r="AY680" s="25" t="s">
        <v>148</v>
      </c>
      <c r="BE680" s="245">
        <f>IF(N680="základní",J680,0)</f>
        <v>0</v>
      </c>
      <c r="BF680" s="245">
        <f>IF(N680="snížená",J680,0)</f>
        <v>0</v>
      </c>
      <c r="BG680" s="245">
        <f>IF(N680="zákl. přenesená",J680,0)</f>
        <v>0</v>
      </c>
      <c r="BH680" s="245">
        <f>IF(N680="sníž. přenesená",J680,0)</f>
        <v>0</v>
      </c>
      <c r="BI680" s="245">
        <f>IF(N680="nulová",J680,0)</f>
        <v>0</v>
      </c>
      <c r="BJ680" s="25" t="s">
        <v>78</v>
      </c>
      <c r="BK680" s="245">
        <f>ROUND(I680*H680,2)</f>
        <v>0</v>
      </c>
      <c r="BL680" s="25" t="s">
        <v>238</v>
      </c>
      <c r="BM680" s="25" t="s">
        <v>1028</v>
      </c>
    </row>
    <row r="681" s="1" customFormat="1" ht="16.5" customHeight="1">
      <c r="B681" s="47"/>
      <c r="C681" s="234" t="s">
        <v>1029</v>
      </c>
      <c r="D681" s="234" t="s">
        <v>151</v>
      </c>
      <c r="E681" s="235" t="s">
        <v>1030</v>
      </c>
      <c r="F681" s="236" t="s">
        <v>1031</v>
      </c>
      <c r="G681" s="237" t="s">
        <v>154</v>
      </c>
      <c r="H681" s="238">
        <v>19.16</v>
      </c>
      <c r="I681" s="239"/>
      <c r="J681" s="240">
        <f>ROUND(I681*H681,2)</f>
        <v>0</v>
      </c>
      <c r="K681" s="236" t="s">
        <v>155</v>
      </c>
      <c r="L681" s="73"/>
      <c r="M681" s="241" t="s">
        <v>21</v>
      </c>
      <c r="N681" s="242" t="s">
        <v>41</v>
      </c>
      <c r="O681" s="48"/>
      <c r="P681" s="243">
        <f>O681*H681</f>
        <v>0</v>
      </c>
      <c r="Q681" s="243">
        <v>0.00017000000000000001</v>
      </c>
      <c r="R681" s="243">
        <f>Q681*H681</f>
        <v>0.0032572000000000005</v>
      </c>
      <c r="S681" s="243">
        <v>0</v>
      </c>
      <c r="T681" s="244">
        <f>S681*H681</f>
        <v>0</v>
      </c>
      <c r="AR681" s="25" t="s">
        <v>238</v>
      </c>
      <c r="AT681" s="25" t="s">
        <v>151</v>
      </c>
      <c r="AU681" s="25" t="s">
        <v>80</v>
      </c>
      <c r="AY681" s="25" t="s">
        <v>148</v>
      </c>
      <c r="BE681" s="245">
        <f>IF(N681="základní",J681,0)</f>
        <v>0</v>
      </c>
      <c r="BF681" s="245">
        <f>IF(N681="snížená",J681,0)</f>
        <v>0</v>
      </c>
      <c r="BG681" s="245">
        <f>IF(N681="zákl. přenesená",J681,0)</f>
        <v>0</v>
      </c>
      <c r="BH681" s="245">
        <f>IF(N681="sníž. přenesená",J681,0)</f>
        <v>0</v>
      </c>
      <c r="BI681" s="245">
        <f>IF(N681="nulová",J681,0)</f>
        <v>0</v>
      </c>
      <c r="BJ681" s="25" t="s">
        <v>78</v>
      </c>
      <c r="BK681" s="245">
        <f>ROUND(I681*H681,2)</f>
        <v>0</v>
      </c>
      <c r="BL681" s="25" t="s">
        <v>238</v>
      </c>
      <c r="BM681" s="25" t="s">
        <v>1032</v>
      </c>
    </row>
    <row r="682" s="1" customFormat="1" ht="25.5" customHeight="1">
      <c r="B682" s="47"/>
      <c r="C682" s="234" t="s">
        <v>1033</v>
      </c>
      <c r="D682" s="234" t="s">
        <v>151</v>
      </c>
      <c r="E682" s="235" t="s">
        <v>1034</v>
      </c>
      <c r="F682" s="236" t="s">
        <v>1035</v>
      </c>
      <c r="G682" s="237" t="s">
        <v>169</v>
      </c>
      <c r="H682" s="238">
        <v>20</v>
      </c>
      <c r="I682" s="239"/>
      <c r="J682" s="240">
        <f>ROUND(I682*H682,2)</f>
        <v>0</v>
      </c>
      <c r="K682" s="236" t="s">
        <v>155</v>
      </c>
      <c r="L682" s="73"/>
      <c r="M682" s="241" t="s">
        <v>21</v>
      </c>
      <c r="N682" s="242" t="s">
        <v>41</v>
      </c>
      <c r="O682" s="48"/>
      <c r="P682" s="243">
        <f>O682*H682</f>
        <v>0</v>
      </c>
      <c r="Q682" s="243">
        <v>6.0000000000000002E-05</v>
      </c>
      <c r="R682" s="243">
        <f>Q682*H682</f>
        <v>0.0012000000000000001</v>
      </c>
      <c r="S682" s="243">
        <v>0</v>
      </c>
      <c r="T682" s="244">
        <f>S682*H682</f>
        <v>0</v>
      </c>
      <c r="AR682" s="25" t="s">
        <v>238</v>
      </c>
      <c r="AT682" s="25" t="s">
        <v>151</v>
      </c>
      <c r="AU682" s="25" t="s">
        <v>80</v>
      </c>
      <c r="AY682" s="25" t="s">
        <v>148</v>
      </c>
      <c r="BE682" s="245">
        <f>IF(N682="základní",J682,0)</f>
        <v>0</v>
      </c>
      <c r="BF682" s="245">
        <f>IF(N682="snížená",J682,0)</f>
        <v>0</v>
      </c>
      <c r="BG682" s="245">
        <f>IF(N682="zákl. přenesená",J682,0)</f>
        <v>0</v>
      </c>
      <c r="BH682" s="245">
        <f>IF(N682="sníž. přenesená",J682,0)</f>
        <v>0</v>
      </c>
      <c r="BI682" s="245">
        <f>IF(N682="nulová",J682,0)</f>
        <v>0</v>
      </c>
      <c r="BJ682" s="25" t="s">
        <v>78</v>
      </c>
      <c r="BK682" s="245">
        <f>ROUND(I682*H682,2)</f>
        <v>0</v>
      </c>
      <c r="BL682" s="25" t="s">
        <v>238</v>
      </c>
      <c r="BM682" s="25" t="s">
        <v>1036</v>
      </c>
    </row>
    <row r="683" s="1" customFormat="1" ht="16.5" customHeight="1">
      <c r="B683" s="47"/>
      <c r="C683" s="234" t="s">
        <v>1037</v>
      </c>
      <c r="D683" s="234" t="s">
        <v>151</v>
      </c>
      <c r="E683" s="235" t="s">
        <v>1038</v>
      </c>
      <c r="F683" s="236" t="s">
        <v>1039</v>
      </c>
      <c r="G683" s="237" t="s">
        <v>154</v>
      </c>
      <c r="H683" s="238">
        <v>19.16</v>
      </c>
      <c r="I683" s="239"/>
      <c r="J683" s="240">
        <f>ROUND(I683*H683,2)</f>
        <v>0</v>
      </c>
      <c r="K683" s="236" t="s">
        <v>155</v>
      </c>
      <c r="L683" s="73"/>
      <c r="M683" s="241" t="s">
        <v>21</v>
      </c>
      <c r="N683" s="242" t="s">
        <v>41</v>
      </c>
      <c r="O683" s="48"/>
      <c r="P683" s="243">
        <f>O683*H683</f>
        <v>0</v>
      </c>
      <c r="Q683" s="243">
        <v>0.00042999999999999999</v>
      </c>
      <c r="R683" s="243">
        <f>Q683*H683</f>
        <v>0.0082387999999999992</v>
      </c>
      <c r="S683" s="243">
        <v>0</v>
      </c>
      <c r="T683" s="244">
        <f>S683*H683</f>
        <v>0</v>
      </c>
      <c r="AR683" s="25" t="s">
        <v>238</v>
      </c>
      <c r="AT683" s="25" t="s">
        <v>151</v>
      </c>
      <c r="AU683" s="25" t="s">
        <v>80</v>
      </c>
      <c r="AY683" s="25" t="s">
        <v>148</v>
      </c>
      <c r="BE683" s="245">
        <f>IF(N683="základní",J683,0)</f>
        <v>0</v>
      </c>
      <c r="BF683" s="245">
        <f>IF(N683="snížená",J683,0)</f>
        <v>0</v>
      </c>
      <c r="BG683" s="245">
        <f>IF(N683="zákl. přenesená",J683,0)</f>
        <v>0</v>
      </c>
      <c r="BH683" s="245">
        <f>IF(N683="sníž. přenesená",J683,0)</f>
        <v>0</v>
      </c>
      <c r="BI683" s="245">
        <f>IF(N683="nulová",J683,0)</f>
        <v>0</v>
      </c>
      <c r="BJ683" s="25" t="s">
        <v>78</v>
      </c>
      <c r="BK683" s="245">
        <f>ROUND(I683*H683,2)</f>
        <v>0</v>
      </c>
      <c r="BL683" s="25" t="s">
        <v>238</v>
      </c>
      <c r="BM683" s="25" t="s">
        <v>1040</v>
      </c>
    </row>
    <row r="684" s="1" customFormat="1" ht="25.5" customHeight="1">
      <c r="B684" s="47"/>
      <c r="C684" s="234" t="s">
        <v>1041</v>
      </c>
      <c r="D684" s="234" t="s">
        <v>151</v>
      </c>
      <c r="E684" s="235" t="s">
        <v>1042</v>
      </c>
      <c r="F684" s="236" t="s">
        <v>1043</v>
      </c>
      <c r="G684" s="237" t="s">
        <v>169</v>
      </c>
      <c r="H684" s="238">
        <v>20</v>
      </c>
      <c r="I684" s="239"/>
      <c r="J684" s="240">
        <f>ROUND(I684*H684,2)</f>
        <v>0</v>
      </c>
      <c r="K684" s="236" t="s">
        <v>155</v>
      </c>
      <c r="L684" s="73"/>
      <c r="M684" s="241" t="s">
        <v>21</v>
      </c>
      <c r="N684" s="242" t="s">
        <v>41</v>
      </c>
      <c r="O684" s="48"/>
      <c r="P684" s="243">
        <f>O684*H684</f>
        <v>0</v>
      </c>
      <c r="Q684" s="243">
        <v>3.0000000000000001E-05</v>
      </c>
      <c r="R684" s="243">
        <f>Q684*H684</f>
        <v>0.00060000000000000006</v>
      </c>
      <c r="S684" s="243">
        <v>0</v>
      </c>
      <c r="T684" s="244">
        <f>S684*H684</f>
        <v>0</v>
      </c>
      <c r="AR684" s="25" t="s">
        <v>238</v>
      </c>
      <c r="AT684" s="25" t="s">
        <v>151</v>
      </c>
      <c r="AU684" s="25" t="s">
        <v>80</v>
      </c>
      <c r="AY684" s="25" t="s">
        <v>148</v>
      </c>
      <c r="BE684" s="245">
        <f>IF(N684="základní",J684,0)</f>
        <v>0</v>
      </c>
      <c r="BF684" s="245">
        <f>IF(N684="snížená",J684,0)</f>
        <v>0</v>
      </c>
      <c r="BG684" s="245">
        <f>IF(N684="zákl. přenesená",J684,0)</f>
        <v>0</v>
      </c>
      <c r="BH684" s="245">
        <f>IF(N684="sníž. přenesená",J684,0)</f>
        <v>0</v>
      </c>
      <c r="BI684" s="245">
        <f>IF(N684="nulová",J684,0)</f>
        <v>0</v>
      </c>
      <c r="BJ684" s="25" t="s">
        <v>78</v>
      </c>
      <c r="BK684" s="245">
        <f>ROUND(I684*H684,2)</f>
        <v>0</v>
      </c>
      <c r="BL684" s="25" t="s">
        <v>238</v>
      </c>
      <c r="BM684" s="25" t="s">
        <v>1044</v>
      </c>
    </row>
    <row r="685" s="11" customFormat="1" ht="29.88" customHeight="1">
      <c r="B685" s="218"/>
      <c r="C685" s="219"/>
      <c r="D685" s="220" t="s">
        <v>69</v>
      </c>
      <c r="E685" s="232" t="s">
        <v>1045</v>
      </c>
      <c r="F685" s="232" t="s">
        <v>1046</v>
      </c>
      <c r="G685" s="219"/>
      <c r="H685" s="219"/>
      <c r="I685" s="222"/>
      <c r="J685" s="233">
        <f>BK685</f>
        <v>0</v>
      </c>
      <c r="K685" s="219"/>
      <c r="L685" s="224"/>
      <c r="M685" s="225"/>
      <c r="N685" s="226"/>
      <c r="O685" s="226"/>
      <c r="P685" s="227">
        <f>SUM(P686:P775)</f>
        <v>0</v>
      </c>
      <c r="Q685" s="226"/>
      <c r="R685" s="227">
        <f>SUM(R686:R775)</f>
        <v>1.9167373299999999</v>
      </c>
      <c r="S685" s="226"/>
      <c r="T685" s="228">
        <f>SUM(T686:T775)</f>
        <v>0.41910294999999997</v>
      </c>
      <c r="AR685" s="229" t="s">
        <v>80</v>
      </c>
      <c r="AT685" s="230" t="s">
        <v>69</v>
      </c>
      <c r="AU685" s="230" t="s">
        <v>78</v>
      </c>
      <c r="AY685" s="229" t="s">
        <v>148</v>
      </c>
      <c r="BK685" s="231">
        <f>SUM(BK686:BK775)</f>
        <v>0</v>
      </c>
    </row>
    <row r="686" s="1" customFormat="1" ht="16.5" customHeight="1">
      <c r="B686" s="47"/>
      <c r="C686" s="234" t="s">
        <v>1047</v>
      </c>
      <c r="D686" s="234" t="s">
        <v>151</v>
      </c>
      <c r="E686" s="235" t="s">
        <v>1048</v>
      </c>
      <c r="F686" s="236" t="s">
        <v>1049</v>
      </c>
      <c r="G686" s="237" t="s">
        <v>154</v>
      </c>
      <c r="H686" s="238">
        <v>1351.9449999999999</v>
      </c>
      <c r="I686" s="239"/>
      <c r="J686" s="240">
        <f>ROUND(I686*H686,2)</f>
        <v>0</v>
      </c>
      <c r="K686" s="236" t="s">
        <v>155</v>
      </c>
      <c r="L686" s="73"/>
      <c r="M686" s="241" t="s">
        <v>21</v>
      </c>
      <c r="N686" s="242" t="s">
        <v>41</v>
      </c>
      <c r="O686" s="48"/>
      <c r="P686" s="243">
        <f>O686*H686</f>
        <v>0</v>
      </c>
      <c r="Q686" s="243">
        <v>0.001</v>
      </c>
      <c r="R686" s="243">
        <f>Q686*H686</f>
        <v>1.351945</v>
      </c>
      <c r="S686" s="243">
        <v>0.00031</v>
      </c>
      <c r="T686" s="244">
        <f>S686*H686</f>
        <v>0.41910294999999997</v>
      </c>
      <c r="AR686" s="25" t="s">
        <v>238</v>
      </c>
      <c r="AT686" s="25" t="s">
        <v>151</v>
      </c>
      <c r="AU686" s="25" t="s">
        <v>80</v>
      </c>
      <c r="AY686" s="25" t="s">
        <v>148</v>
      </c>
      <c r="BE686" s="245">
        <f>IF(N686="základní",J686,0)</f>
        <v>0</v>
      </c>
      <c r="BF686" s="245">
        <f>IF(N686="snížená",J686,0)</f>
        <v>0</v>
      </c>
      <c r="BG686" s="245">
        <f>IF(N686="zákl. přenesená",J686,0)</f>
        <v>0</v>
      </c>
      <c r="BH686" s="245">
        <f>IF(N686="sníž. přenesená",J686,0)</f>
        <v>0</v>
      </c>
      <c r="BI686" s="245">
        <f>IF(N686="nulová",J686,0)</f>
        <v>0</v>
      </c>
      <c r="BJ686" s="25" t="s">
        <v>78</v>
      </c>
      <c r="BK686" s="245">
        <f>ROUND(I686*H686,2)</f>
        <v>0</v>
      </c>
      <c r="BL686" s="25" t="s">
        <v>238</v>
      </c>
      <c r="BM686" s="25" t="s">
        <v>1050</v>
      </c>
    </row>
    <row r="687" s="13" customFormat="1">
      <c r="B687" s="258"/>
      <c r="C687" s="259"/>
      <c r="D687" s="248" t="s">
        <v>158</v>
      </c>
      <c r="E687" s="260" t="s">
        <v>21</v>
      </c>
      <c r="F687" s="261" t="s">
        <v>1051</v>
      </c>
      <c r="G687" s="259"/>
      <c r="H687" s="260" t="s">
        <v>21</v>
      </c>
      <c r="I687" s="262"/>
      <c r="J687" s="259"/>
      <c r="K687" s="259"/>
      <c r="L687" s="263"/>
      <c r="M687" s="264"/>
      <c r="N687" s="265"/>
      <c r="O687" s="265"/>
      <c r="P687" s="265"/>
      <c r="Q687" s="265"/>
      <c r="R687" s="265"/>
      <c r="S687" s="265"/>
      <c r="T687" s="266"/>
      <c r="AT687" s="267" t="s">
        <v>158</v>
      </c>
      <c r="AU687" s="267" t="s">
        <v>80</v>
      </c>
      <c r="AV687" s="13" t="s">
        <v>78</v>
      </c>
      <c r="AW687" s="13" t="s">
        <v>34</v>
      </c>
      <c r="AX687" s="13" t="s">
        <v>70</v>
      </c>
      <c r="AY687" s="267" t="s">
        <v>148</v>
      </c>
    </row>
    <row r="688" s="12" customFormat="1">
      <c r="B688" s="246"/>
      <c r="C688" s="247"/>
      <c r="D688" s="248" t="s">
        <v>158</v>
      </c>
      <c r="E688" s="249" t="s">
        <v>21</v>
      </c>
      <c r="F688" s="250" t="s">
        <v>1052</v>
      </c>
      <c r="G688" s="247"/>
      <c r="H688" s="251">
        <v>41.600000000000001</v>
      </c>
      <c r="I688" s="252"/>
      <c r="J688" s="247"/>
      <c r="K688" s="247"/>
      <c r="L688" s="253"/>
      <c r="M688" s="254"/>
      <c r="N688" s="255"/>
      <c r="O688" s="255"/>
      <c r="P688" s="255"/>
      <c r="Q688" s="255"/>
      <c r="R688" s="255"/>
      <c r="S688" s="255"/>
      <c r="T688" s="256"/>
      <c r="AT688" s="257" t="s">
        <v>158</v>
      </c>
      <c r="AU688" s="257" t="s">
        <v>80</v>
      </c>
      <c r="AV688" s="12" t="s">
        <v>80</v>
      </c>
      <c r="AW688" s="12" t="s">
        <v>34</v>
      </c>
      <c r="AX688" s="12" t="s">
        <v>70</v>
      </c>
      <c r="AY688" s="257" t="s">
        <v>148</v>
      </c>
    </row>
    <row r="689" s="12" customFormat="1">
      <c r="B689" s="246"/>
      <c r="C689" s="247"/>
      <c r="D689" s="248" t="s">
        <v>158</v>
      </c>
      <c r="E689" s="249" t="s">
        <v>21</v>
      </c>
      <c r="F689" s="250" t="s">
        <v>1053</v>
      </c>
      <c r="G689" s="247"/>
      <c r="H689" s="251">
        <v>38.700000000000003</v>
      </c>
      <c r="I689" s="252"/>
      <c r="J689" s="247"/>
      <c r="K689" s="247"/>
      <c r="L689" s="253"/>
      <c r="M689" s="254"/>
      <c r="N689" s="255"/>
      <c r="O689" s="255"/>
      <c r="P689" s="255"/>
      <c r="Q689" s="255"/>
      <c r="R689" s="255"/>
      <c r="S689" s="255"/>
      <c r="T689" s="256"/>
      <c r="AT689" s="257" t="s">
        <v>158</v>
      </c>
      <c r="AU689" s="257" t="s">
        <v>80</v>
      </c>
      <c r="AV689" s="12" t="s">
        <v>80</v>
      </c>
      <c r="AW689" s="12" t="s">
        <v>34</v>
      </c>
      <c r="AX689" s="12" t="s">
        <v>70</v>
      </c>
      <c r="AY689" s="257" t="s">
        <v>148</v>
      </c>
    </row>
    <row r="690" s="12" customFormat="1">
      <c r="B690" s="246"/>
      <c r="C690" s="247"/>
      <c r="D690" s="248" t="s">
        <v>158</v>
      </c>
      <c r="E690" s="249" t="s">
        <v>21</v>
      </c>
      <c r="F690" s="250" t="s">
        <v>1054</v>
      </c>
      <c r="G690" s="247"/>
      <c r="H690" s="251">
        <v>17.600000000000001</v>
      </c>
      <c r="I690" s="252"/>
      <c r="J690" s="247"/>
      <c r="K690" s="247"/>
      <c r="L690" s="253"/>
      <c r="M690" s="254"/>
      <c r="N690" s="255"/>
      <c r="O690" s="255"/>
      <c r="P690" s="255"/>
      <c r="Q690" s="255"/>
      <c r="R690" s="255"/>
      <c r="S690" s="255"/>
      <c r="T690" s="256"/>
      <c r="AT690" s="257" t="s">
        <v>158</v>
      </c>
      <c r="AU690" s="257" t="s">
        <v>80</v>
      </c>
      <c r="AV690" s="12" t="s">
        <v>80</v>
      </c>
      <c r="AW690" s="12" t="s">
        <v>34</v>
      </c>
      <c r="AX690" s="12" t="s">
        <v>70</v>
      </c>
      <c r="AY690" s="257" t="s">
        <v>148</v>
      </c>
    </row>
    <row r="691" s="12" customFormat="1">
      <c r="B691" s="246"/>
      <c r="C691" s="247"/>
      <c r="D691" s="248" t="s">
        <v>158</v>
      </c>
      <c r="E691" s="249" t="s">
        <v>21</v>
      </c>
      <c r="F691" s="250" t="s">
        <v>1055</v>
      </c>
      <c r="G691" s="247"/>
      <c r="H691" s="251">
        <v>66.700000000000003</v>
      </c>
      <c r="I691" s="252"/>
      <c r="J691" s="247"/>
      <c r="K691" s="247"/>
      <c r="L691" s="253"/>
      <c r="M691" s="254"/>
      <c r="N691" s="255"/>
      <c r="O691" s="255"/>
      <c r="P691" s="255"/>
      <c r="Q691" s="255"/>
      <c r="R691" s="255"/>
      <c r="S691" s="255"/>
      <c r="T691" s="256"/>
      <c r="AT691" s="257" t="s">
        <v>158</v>
      </c>
      <c r="AU691" s="257" t="s">
        <v>80</v>
      </c>
      <c r="AV691" s="12" t="s">
        <v>80</v>
      </c>
      <c r="AW691" s="12" t="s">
        <v>34</v>
      </c>
      <c r="AX691" s="12" t="s">
        <v>70</v>
      </c>
      <c r="AY691" s="257" t="s">
        <v>148</v>
      </c>
    </row>
    <row r="692" s="13" customFormat="1">
      <c r="B692" s="258"/>
      <c r="C692" s="259"/>
      <c r="D692" s="248" t="s">
        <v>158</v>
      </c>
      <c r="E692" s="260" t="s">
        <v>21</v>
      </c>
      <c r="F692" s="261" t="s">
        <v>1056</v>
      </c>
      <c r="G692" s="259"/>
      <c r="H692" s="260" t="s">
        <v>21</v>
      </c>
      <c r="I692" s="262"/>
      <c r="J692" s="259"/>
      <c r="K692" s="259"/>
      <c r="L692" s="263"/>
      <c r="M692" s="264"/>
      <c r="N692" s="265"/>
      <c r="O692" s="265"/>
      <c r="P692" s="265"/>
      <c r="Q692" s="265"/>
      <c r="R692" s="265"/>
      <c r="S692" s="265"/>
      <c r="T692" s="266"/>
      <c r="AT692" s="267" t="s">
        <v>158</v>
      </c>
      <c r="AU692" s="267" t="s">
        <v>80</v>
      </c>
      <c r="AV692" s="13" t="s">
        <v>78</v>
      </c>
      <c r="AW692" s="13" t="s">
        <v>34</v>
      </c>
      <c r="AX692" s="13" t="s">
        <v>70</v>
      </c>
      <c r="AY692" s="267" t="s">
        <v>148</v>
      </c>
    </row>
    <row r="693" s="12" customFormat="1">
      <c r="B693" s="246"/>
      <c r="C693" s="247"/>
      <c r="D693" s="248" t="s">
        <v>158</v>
      </c>
      <c r="E693" s="249" t="s">
        <v>21</v>
      </c>
      <c r="F693" s="250" t="s">
        <v>1057</v>
      </c>
      <c r="G693" s="247"/>
      <c r="H693" s="251">
        <v>10</v>
      </c>
      <c r="I693" s="252"/>
      <c r="J693" s="247"/>
      <c r="K693" s="247"/>
      <c r="L693" s="253"/>
      <c r="M693" s="254"/>
      <c r="N693" s="255"/>
      <c r="O693" s="255"/>
      <c r="P693" s="255"/>
      <c r="Q693" s="255"/>
      <c r="R693" s="255"/>
      <c r="S693" s="255"/>
      <c r="T693" s="256"/>
      <c r="AT693" s="257" t="s">
        <v>158</v>
      </c>
      <c r="AU693" s="257" t="s">
        <v>80</v>
      </c>
      <c r="AV693" s="12" t="s">
        <v>80</v>
      </c>
      <c r="AW693" s="12" t="s">
        <v>34</v>
      </c>
      <c r="AX693" s="12" t="s">
        <v>70</v>
      </c>
      <c r="AY693" s="257" t="s">
        <v>148</v>
      </c>
    </row>
    <row r="694" s="12" customFormat="1">
      <c r="B694" s="246"/>
      <c r="C694" s="247"/>
      <c r="D694" s="248" t="s">
        <v>158</v>
      </c>
      <c r="E694" s="249" t="s">
        <v>21</v>
      </c>
      <c r="F694" s="250" t="s">
        <v>1058</v>
      </c>
      <c r="G694" s="247"/>
      <c r="H694" s="251">
        <v>24</v>
      </c>
      <c r="I694" s="252"/>
      <c r="J694" s="247"/>
      <c r="K694" s="247"/>
      <c r="L694" s="253"/>
      <c r="M694" s="254"/>
      <c r="N694" s="255"/>
      <c r="O694" s="255"/>
      <c r="P694" s="255"/>
      <c r="Q694" s="255"/>
      <c r="R694" s="255"/>
      <c r="S694" s="255"/>
      <c r="T694" s="256"/>
      <c r="AT694" s="257" t="s">
        <v>158</v>
      </c>
      <c r="AU694" s="257" t="s">
        <v>80</v>
      </c>
      <c r="AV694" s="12" t="s">
        <v>80</v>
      </c>
      <c r="AW694" s="12" t="s">
        <v>34</v>
      </c>
      <c r="AX694" s="12" t="s">
        <v>70</v>
      </c>
      <c r="AY694" s="257" t="s">
        <v>148</v>
      </c>
    </row>
    <row r="695" s="15" customFormat="1">
      <c r="B695" s="289"/>
      <c r="C695" s="290"/>
      <c r="D695" s="248" t="s">
        <v>158</v>
      </c>
      <c r="E695" s="291" t="s">
        <v>21</v>
      </c>
      <c r="F695" s="292" t="s">
        <v>1059</v>
      </c>
      <c r="G695" s="290"/>
      <c r="H695" s="293">
        <v>198.59999999999999</v>
      </c>
      <c r="I695" s="294"/>
      <c r="J695" s="290"/>
      <c r="K695" s="290"/>
      <c r="L695" s="295"/>
      <c r="M695" s="296"/>
      <c r="N695" s="297"/>
      <c r="O695" s="297"/>
      <c r="P695" s="297"/>
      <c r="Q695" s="297"/>
      <c r="R695" s="297"/>
      <c r="S695" s="297"/>
      <c r="T695" s="298"/>
      <c r="AT695" s="299" t="s">
        <v>158</v>
      </c>
      <c r="AU695" s="299" t="s">
        <v>80</v>
      </c>
      <c r="AV695" s="15" t="s">
        <v>149</v>
      </c>
      <c r="AW695" s="15" t="s">
        <v>34</v>
      </c>
      <c r="AX695" s="15" t="s">
        <v>70</v>
      </c>
      <c r="AY695" s="299" t="s">
        <v>148</v>
      </c>
    </row>
    <row r="696" s="12" customFormat="1">
      <c r="B696" s="246"/>
      <c r="C696" s="247"/>
      <c r="D696" s="248" t="s">
        <v>158</v>
      </c>
      <c r="E696" s="249" t="s">
        <v>21</v>
      </c>
      <c r="F696" s="250" t="s">
        <v>21</v>
      </c>
      <c r="G696" s="247"/>
      <c r="H696" s="251">
        <v>0</v>
      </c>
      <c r="I696" s="252"/>
      <c r="J696" s="247"/>
      <c r="K696" s="247"/>
      <c r="L696" s="253"/>
      <c r="M696" s="254"/>
      <c r="N696" s="255"/>
      <c r="O696" s="255"/>
      <c r="P696" s="255"/>
      <c r="Q696" s="255"/>
      <c r="R696" s="255"/>
      <c r="S696" s="255"/>
      <c r="T696" s="256"/>
      <c r="AT696" s="257" t="s">
        <v>158</v>
      </c>
      <c r="AU696" s="257" t="s">
        <v>80</v>
      </c>
      <c r="AV696" s="12" t="s">
        <v>80</v>
      </c>
      <c r="AW696" s="12" t="s">
        <v>34</v>
      </c>
      <c r="AX696" s="12" t="s">
        <v>70</v>
      </c>
      <c r="AY696" s="257" t="s">
        <v>148</v>
      </c>
    </row>
    <row r="697" s="13" customFormat="1">
      <c r="B697" s="258"/>
      <c r="C697" s="259"/>
      <c r="D697" s="248" t="s">
        <v>158</v>
      </c>
      <c r="E697" s="260" t="s">
        <v>21</v>
      </c>
      <c r="F697" s="261" t="s">
        <v>1060</v>
      </c>
      <c r="G697" s="259"/>
      <c r="H697" s="260" t="s">
        <v>21</v>
      </c>
      <c r="I697" s="262"/>
      <c r="J697" s="259"/>
      <c r="K697" s="259"/>
      <c r="L697" s="263"/>
      <c r="M697" s="264"/>
      <c r="N697" s="265"/>
      <c r="O697" s="265"/>
      <c r="P697" s="265"/>
      <c r="Q697" s="265"/>
      <c r="R697" s="265"/>
      <c r="S697" s="265"/>
      <c r="T697" s="266"/>
      <c r="AT697" s="267" t="s">
        <v>158</v>
      </c>
      <c r="AU697" s="267" t="s">
        <v>80</v>
      </c>
      <c r="AV697" s="13" t="s">
        <v>78</v>
      </c>
      <c r="AW697" s="13" t="s">
        <v>34</v>
      </c>
      <c r="AX697" s="13" t="s">
        <v>70</v>
      </c>
      <c r="AY697" s="267" t="s">
        <v>148</v>
      </c>
    </row>
    <row r="698" s="13" customFormat="1">
      <c r="B698" s="258"/>
      <c r="C698" s="259"/>
      <c r="D698" s="248" t="s">
        <v>158</v>
      </c>
      <c r="E698" s="260" t="s">
        <v>21</v>
      </c>
      <c r="F698" s="261" t="s">
        <v>1061</v>
      </c>
      <c r="G698" s="259"/>
      <c r="H698" s="260" t="s">
        <v>21</v>
      </c>
      <c r="I698" s="262"/>
      <c r="J698" s="259"/>
      <c r="K698" s="259"/>
      <c r="L698" s="263"/>
      <c r="M698" s="264"/>
      <c r="N698" s="265"/>
      <c r="O698" s="265"/>
      <c r="P698" s="265"/>
      <c r="Q698" s="265"/>
      <c r="R698" s="265"/>
      <c r="S698" s="265"/>
      <c r="T698" s="266"/>
      <c r="AT698" s="267" t="s">
        <v>158</v>
      </c>
      <c r="AU698" s="267" t="s">
        <v>80</v>
      </c>
      <c r="AV698" s="13" t="s">
        <v>78</v>
      </c>
      <c r="AW698" s="13" t="s">
        <v>34</v>
      </c>
      <c r="AX698" s="13" t="s">
        <v>70</v>
      </c>
      <c r="AY698" s="267" t="s">
        <v>148</v>
      </c>
    </row>
    <row r="699" s="12" customFormat="1">
      <c r="B699" s="246"/>
      <c r="C699" s="247"/>
      <c r="D699" s="248" t="s">
        <v>158</v>
      </c>
      <c r="E699" s="249" t="s">
        <v>21</v>
      </c>
      <c r="F699" s="250" t="s">
        <v>1062</v>
      </c>
      <c r="G699" s="247"/>
      <c r="H699" s="251">
        <v>12.878</v>
      </c>
      <c r="I699" s="252"/>
      <c r="J699" s="247"/>
      <c r="K699" s="247"/>
      <c r="L699" s="253"/>
      <c r="M699" s="254"/>
      <c r="N699" s="255"/>
      <c r="O699" s="255"/>
      <c r="P699" s="255"/>
      <c r="Q699" s="255"/>
      <c r="R699" s="255"/>
      <c r="S699" s="255"/>
      <c r="T699" s="256"/>
      <c r="AT699" s="257" t="s">
        <v>158</v>
      </c>
      <c r="AU699" s="257" t="s">
        <v>80</v>
      </c>
      <c r="AV699" s="12" t="s">
        <v>80</v>
      </c>
      <c r="AW699" s="12" t="s">
        <v>34</v>
      </c>
      <c r="AX699" s="12" t="s">
        <v>70</v>
      </c>
      <c r="AY699" s="257" t="s">
        <v>148</v>
      </c>
    </row>
    <row r="700" s="12" customFormat="1">
      <c r="B700" s="246"/>
      <c r="C700" s="247"/>
      <c r="D700" s="248" t="s">
        <v>158</v>
      </c>
      <c r="E700" s="249" t="s">
        <v>21</v>
      </c>
      <c r="F700" s="250" t="s">
        <v>1063</v>
      </c>
      <c r="G700" s="247"/>
      <c r="H700" s="251">
        <v>13.132999999999999</v>
      </c>
      <c r="I700" s="252"/>
      <c r="J700" s="247"/>
      <c r="K700" s="247"/>
      <c r="L700" s="253"/>
      <c r="M700" s="254"/>
      <c r="N700" s="255"/>
      <c r="O700" s="255"/>
      <c r="P700" s="255"/>
      <c r="Q700" s="255"/>
      <c r="R700" s="255"/>
      <c r="S700" s="255"/>
      <c r="T700" s="256"/>
      <c r="AT700" s="257" t="s">
        <v>158</v>
      </c>
      <c r="AU700" s="257" t="s">
        <v>80</v>
      </c>
      <c r="AV700" s="12" t="s">
        <v>80</v>
      </c>
      <c r="AW700" s="12" t="s">
        <v>34</v>
      </c>
      <c r="AX700" s="12" t="s">
        <v>70</v>
      </c>
      <c r="AY700" s="257" t="s">
        <v>148</v>
      </c>
    </row>
    <row r="701" s="12" customFormat="1">
      <c r="B701" s="246"/>
      <c r="C701" s="247"/>
      <c r="D701" s="248" t="s">
        <v>158</v>
      </c>
      <c r="E701" s="249" t="s">
        <v>21</v>
      </c>
      <c r="F701" s="250" t="s">
        <v>1064</v>
      </c>
      <c r="G701" s="247"/>
      <c r="H701" s="251">
        <v>32.436</v>
      </c>
      <c r="I701" s="252"/>
      <c r="J701" s="247"/>
      <c r="K701" s="247"/>
      <c r="L701" s="253"/>
      <c r="M701" s="254"/>
      <c r="N701" s="255"/>
      <c r="O701" s="255"/>
      <c r="P701" s="255"/>
      <c r="Q701" s="255"/>
      <c r="R701" s="255"/>
      <c r="S701" s="255"/>
      <c r="T701" s="256"/>
      <c r="AT701" s="257" t="s">
        <v>158</v>
      </c>
      <c r="AU701" s="257" t="s">
        <v>80</v>
      </c>
      <c r="AV701" s="12" t="s">
        <v>80</v>
      </c>
      <c r="AW701" s="12" t="s">
        <v>34</v>
      </c>
      <c r="AX701" s="12" t="s">
        <v>70</v>
      </c>
      <c r="AY701" s="257" t="s">
        <v>148</v>
      </c>
    </row>
    <row r="702" s="12" customFormat="1">
      <c r="B702" s="246"/>
      <c r="C702" s="247"/>
      <c r="D702" s="248" t="s">
        <v>158</v>
      </c>
      <c r="E702" s="249" t="s">
        <v>21</v>
      </c>
      <c r="F702" s="250" t="s">
        <v>1065</v>
      </c>
      <c r="G702" s="247"/>
      <c r="H702" s="251">
        <v>-4.0499999999999998</v>
      </c>
      <c r="I702" s="252"/>
      <c r="J702" s="247"/>
      <c r="K702" s="247"/>
      <c r="L702" s="253"/>
      <c r="M702" s="254"/>
      <c r="N702" s="255"/>
      <c r="O702" s="255"/>
      <c r="P702" s="255"/>
      <c r="Q702" s="255"/>
      <c r="R702" s="255"/>
      <c r="S702" s="255"/>
      <c r="T702" s="256"/>
      <c r="AT702" s="257" t="s">
        <v>158</v>
      </c>
      <c r="AU702" s="257" t="s">
        <v>80</v>
      </c>
      <c r="AV702" s="12" t="s">
        <v>80</v>
      </c>
      <c r="AW702" s="12" t="s">
        <v>34</v>
      </c>
      <c r="AX702" s="12" t="s">
        <v>70</v>
      </c>
      <c r="AY702" s="257" t="s">
        <v>148</v>
      </c>
    </row>
    <row r="703" s="13" customFormat="1">
      <c r="B703" s="258"/>
      <c r="C703" s="259"/>
      <c r="D703" s="248" t="s">
        <v>158</v>
      </c>
      <c r="E703" s="260" t="s">
        <v>21</v>
      </c>
      <c r="F703" s="261" t="s">
        <v>1066</v>
      </c>
      <c r="G703" s="259"/>
      <c r="H703" s="260" t="s">
        <v>21</v>
      </c>
      <c r="I703" s="262"/>
      <c r="J703" s="259"/>
      <c r="K703" s="259"/>
      <c r="L703" s="263"/>
      <c r="M703" s="264"/>
      <c r="N703" s="265"/>
      <c r="O703" s="265"/>
      <c r="P703" s="265"/>
      <c r="Q703" s="265"/>
      <c r="R703" s="265"/>
      <c r="S703" s="265"/>
      <c r="T703" s="266"/>
      <c r="AT703" s="267" t="s">
        <v>158</v>
      </c>
      <c r="AU703" s="267" t="s">
        <v>80</v>
      </c>
      <c r="AV703" s="13" t="s">
        <v>78</v>
      </c>
      <c r="AW703" s="13" t="s">
        <v>34</v>
      </c>
      <c r="AX703" s="13" t="s">
        <v>70</v>
      </c>
      <c r="AY703" s="267" t="s">
        <v>148</v>
      </c>
    </row>
    <row r="704" s="12" customFormat="1">
      <c r="B704" s="246"/>
      <c r="C704" s="247"/>
      <c r="D704" s="248" t="s">
        <v>158</v>
      </c>
      <c r="E704" s="249" t="s">
        <v>21</v>
      </c>
      <c r="F704" s="250" t="s">
        <v>1067</v>
      </c>
      <c r="G704" s="247"/>
      <c r="H704" s="251">
        <v>9.3800000000000008</v>
      </c>
      <c r="I704" s="252"/>
      <c r="J704" s="247"/>
      <c r="K704" s="247"/>
      <c r="L704" s="253"/>
      <c r="M704" s="254"/>
      <c r="N704" s="255"/>
      <c r="O704" s="255"/>
      <c r="P704" s="255"/>
      <c r="Q704" s="255"/>
      <c r="R704" s="255"/>
      <c r="S704" s="255"/>
      <c r="T704" s="256"/>
      <c r="AT704" s="257" t="s">
        <v>158</v>
      </c>
      <c r="AU704" s="257" t="s">
        <v>80</v>
      </c>
      <c r="AV704" s="12" t="s">
        <v>80</v>
      </c>
      <c r="AW704" s="12" t="s">
        <v>34</v>
      </c>
      <c r="AX704" s="12" t="s">
        <v>70</v>
      </c>
      <c r="AY704" s="257" t="s">
        <v>148</v>
      </c>
    </row>
    <row r="705" s="12" customFormat="1">
      <c r="B705" s="246"/>
      <c r="C705" s="247"/>
      <c r="D705" s="248" t="s">
        <v>158</v>
      </c>
      <c r="E705" s="249" t="s">
        <v>21</v>
      </c>
      <c r="F705" s="250" t="s">
        <v>1068</v>
      </c>
      <c r="G705" s="247"/>
      <c r="H705" s="251">
        <v>7.2030000000000003</v>
      </c>
      <c r="I705" s="252"/>
      <c r="J705" s="247"/>
      <c r="K705" s="247"/>
      <c r="L705" s="253"/>
      <c r="M705" s="254"/>
      <c r="N705" s="255"/>
      <c r="O705" s="255"/>
      <c r="P705" s="255"/>
      <c r="Q705" s="255"/>
      <c r="R705" s="255"/>
      <c r="S705" s="255"/>
      <c r="T705" s="256"/>
      <c r="AT705" s="257" t="s">
        <v>158</v>
      </c>
      <c r="AU705" s="257" t="s">
        <v>80</v>
      </c>
      <c r="AV705" s="12" t="s">
        <v>80</v>
      </c>
      <c r="AW705" s="12" t="s">
        <v>34</v>
      </c>
      <c r="AX705" s="12" t="s">
        <v>70</v>
      </c>
      <c r="AY705" s="257" t="s">
        <v>148</v>
      </c>
    </row>
    <row r="706" s="13" customFormat="1">
      <c r="B706" s="258"/>
      <c r="C706" s="259"/>
      <c r="D706" s="248" t="s">
        <v>158</v>
      </c>
      <c r="E706" s="260" t="s">
        <v>21</v>
      </c>
      <c r="F706" s="261" t="s">
        <v>1069</v>
      </c>
      <c r="G706" s="259"/>
      <c r="H706" s="260" t="s">
        <v>21</v>
      </c>
      <c r="I706" s="262"/>
      <c r="J706" s="259"/>
      <c r="K706" s="259"/>
      <c r="L706" s="263"/>
      <c r="M706" s="264"/>
      <c r="N706" s="265"/>
      <c r="O706" s="265"/>
      <c r="P706" s="265"/>
      <c r="Q706" s="265"/>
      <c r="R706" s="265"/>
      <c r="S706" s="265"/>
      <c r="T706" s="266"/>
      <c r="AT706" s="267" t="s">
        <v>158</v>
      </c>
      <c r="AU706" s="267" t="s">
        <v>80</v>
      </c>
      <c r="AV706" s="13" t="s">
        <v>78</v>
      </c>
      <c r="AW706" s="13" t="s">
        <v>34</v>
      </c>
      <c r="AX706" s="13" t="s">
        <v>70</v>
      </c>
      <c r="AY706" s="267" t="s">
        <v>148</v>
      </c>
    </row>
    <row r="707" s="12" customFormat="1">
      <c r="B707" s="246"/>
      <c r="C707" s="247"/>
      <c r="D707" s="248" t="s">
        <v>158</v>
      </c>
      <c r="E707" s="249" t="s">
        <v>21</v>
      </c>
      <c r="F707" s="250" t="s">
        <v>1070</v>
      </c>
      <c r="G707" s="247"/>
      <c r="H707" s="251">
        <v>156.50999999999999</v>
      </c>
      <c r="I707" s="252"/>
      <c r="J707" s="247"/>
      <c r="K707" s="247"/>
      <c r="L707" s="253"/>
      <c r="M707" s="254"/>
      <c r="N707" s="255"/>
      <c r="O707" s="255"/>
      <c r="P707" s="255"/>
      <c r="Q707" s="255"/>
      <c r="R707" s="255"/>
      <c r="S707" s="255"/>
      <c r="T707" s="256"/>
      <c r="AT707" s="257" t="s">
        <v>158</v>
      </c>
      <c r="AU707" s="257" t="s">
        <v>80</v>
      </c>
      <c r="AV707" s="12" t="s">
        <v>80</v>
      </c>
      <c r="AW707" s="12" t="s">
        <v>34</v>
      </c>
      <c r="AX707" s="12" t="s">
        <v>70</v>
      </c>
      <c r="AY707" s="257" t="s">
        <v>148</v>
      </c>
    </row>
    <row r="708" s="12" customFormat="1">
      <c r="B708" s="246"/>
      <c r="C708" s="247"/>
      <c r="D708" s="248" t="s">
        <v>158</v>
      </c>
      <c r="E708" s="249" t="s">
        <v>21</v>
      </c>
      <c r="F708" s="250" t="s">
        <v>1071</v>
      </c>
      <c r="G708" s="247"/>
      <c r="H708" s="251">
        <v>-6.3040000000000003</v>
      </c>
      <c r="I708" s="252"/>
      <c r="J708" s="247"/>
      <c r="K708" s="247"/>
      <c r="L708" s="253"/>
      <c r="M708" s="254"/>
      <c r="N708" s="255"/>
      <c r="O708" s="255"/>
      <c r="P708" s="255"/>
      <c r="Q708" s="255"/>
      <c r="R708" s="255"/>
      <c r="S708" s="255"/>
      <c r="T708" s="256"/>
      <c r="AT708" s="257" t="s">
        <v>158</v>
      </c>
      <c r="AU708" s="257" t="s">
        <v>80</v>
      </c>
      <c r="AV708" s="12" t="s">
        <v>80</v>
      </c>
      <c r="AW708" s="12" t="s">
        <v>34</v>
      </c>
      <c r="AX708" s="12" t="s">
        <v>70</v>
      </c>
      <c r="AY708" s="257" t="s">
        <v>148</v>
      </c>
    </row>
    <row r="709" s="12" customFormat="1">
      <c r="B709" s="246"/>
      <c r="C709" s="247"/>
      <c r="D709" s="248" t="s">
        <v>158</v>
      </c>
      <c r="E709" s="249" t="s">
        <v>21</v>
      </c>
      <c r="F709" s="250" t="s">
        <v>1072</v>
      </c>
      <c r="G709" s="247"/>
      <c r="H709" s="251">
        <v>-4.4100000000000001</v>
      </c>
      <c r="I709" s="252"/>
      <c r="J709" s="247"/>
      <c r="K709" s="247"/>
      <c r="L709" s="253"/>
      <c r="M709" s="254"/>
      <c r="N709" s="255"/>
      <c r="O709" s="255"/>
      <c r="P709" s="255"/>
      <c r="Q709" s="255"/>
      <c r="R709" s="255"/>
      <c r="S709" s="255"/>
      <c r="T709" s="256"/>
      <c r="AT709" s="257" t="s">
        <v>158</v>
      </c>
      <c r="AU709" s="257" t="s">
        <v>80</v>
      </c>
      <c r="AV709" s="12" t="s">
        <v>80</v>
      </c>
      <c r="AW709" s="12" t="s">
        <v>34</v>
      </c>
      <c r="AX709" s="12" t="s">
        <v>70</v>
      </c>
      <c r="AY709" s="257" t="s">
        <v>148</v>
      </c>
    </row>
    <row r="710" s="15" customFormat="1">
      <c r="B710" s="289"/>
      <c r="C710" s="290"/>
      <c r="D710" s="248" t="s">
        <v>158</v>
      </c>
      <c r="E710" s="291" t="s">
        <v>21</v>
      </c>
      <c r="F710" s="292" t="s">
        <v>1073</v>
      </c>
      <c r="G710" s="290"/>
      <c r="H710" s="293">
        <v>216.77600000000001</v>
      </c>
      <c r="I710" s="294"/>
      <c r="J710" s="290"/>
      <c r="K710" s="290"/>
      <c r="L710" s="295"/>
      <c r="M710" s="296"/>
      <c r="N710" s="297"/>
      <c r="O710" s="297"/>
      <c r="P710" s="297"/>
      <c r="Q710" s="297"/>
      <c r="R710" s="297"/>
      <c r="S710" s="297"/>
      <c r="T710" s="298"/>
      <c r="AT710" s="299" t="s">
        <v>158</v>
      </c>
      <c r="AU710" s="299" t="s">
        <v>80</v>
      </c>
      <c r="AV710" s="15" t="s">
        <v>149</v>
      </c>
      <c r="AW710" s="15" t="s">
        <v>34</v>
      </c>
      <c r="AX710" s="15" t="s">
        <v>70</v>
      </c>
      <c r="AY710" s="299" t="s">
        <v>148</v>
      </c>
    </row>
    <row r="711" s="12" customFormat="1">
      <c r="B711" s="246"/>
      <c r="C711" s="247"/>
      <c r="D711" s="248" t="s">
        <v>158</v>
      </c>
      <c r="E711" s="249" t="s">
        <v>21</v>
      </c>
      <c r="F711" s="250" t="s">
        <v>21</v>
      </c>
      <c r="G711" s="247"/>
      <c r="H711" s="251">
        <v>0</v>
      </c>
      <c r="I711" s="252"/>
      <c r="J711" s="247"/>
      <c r="K711" s="247"/>
      <c r="L711" s="253"/>
      <c r="M711" s="254"/>
      <c r="N711" s="255"/>
      <c r="O711" s="255"/>
      <c r="P711" s="255"/>
      <c r="Q711" s="255"/>
      <c r="R711" s="255"/>
      <c r="S711" s="255"/>
      <c r="T711" s="256"/>
      <c r="AT711" s="257" t="s">
        <v>158</v>
      </c>
      <c r="AU711" s="257" t="s">
        <v>80</v>
      </c>
      <c r="AV711" s="12" t="s">
        <v>80</v>
      </c>
      <c r="AW711" s="12" t="s">
        <v>34</v>
      </c>
      <c r="AX711" s="12" t="s">
        <v>70</v>
      </c>
      <c r="AY711" s="257" t="s">
        <v>148</v>
      </c>
    </row>
    <row r="712" s="13" customFormat="1">
      <c r="B712" s="258"/>
      <c r="C712" s="259"/>
      <c r="D712" s="248" t="s">
        <v>158</v>
      </c>
      <c r="E712" s="260" t="s">
        <v>21</v>
      </c>
      <c r="F712" s="261" t="s">
        <v>1074</v>
      </c>
      <c r="G712" s="259"/>
      <c r="H712" s="260" t="s">
        <v>21</v>
      </c>
      <c r="I712" s="262"/>
      <c r="J712" s="259"/>
      <c r="K712" s="259"/>
      <c r="L712" s="263"/>
      <c r="M712" s="264"/>
      <c r="N712" s="265"/>
      <c r="O712" s="265"/>
      <c r="P712" s="265"/>
      <c r="Q712" s="265"/>
      <c r="R712" s="265"/>
      <c r="S712" s="265"/>
      <c r="T712" s="266"/>
      <c r="AT712" s="267" t="s">
        <v>158</v>
      </c>
      <c r="AU712" s="267" t="s">
        <v>80</v>
      </c>
      <c r="AV712" s="13" t="s">
        <v>78</v>
      </c>
      <c r="AW712" s="13" t="s">
        <v>34</v>
      </c>
      <c r="AX712" s="13" t="s">
        <v>70</v>
      </c>
      <c r="AY712" s="267" t="s">
        <v>148</v>
      </c>
    </row>
    <row r="713" s="12" customFormat="1">
      <c r="B713" s="246"/>
      <c r="C713" s="247"/>
      <c r="D713" s="248" t="s">
        <v>158</v>
      </c>
      <c r="E713" s="249" t="s">
        <v>21</v>
      </c>
      <c r="F713" s="250" t="s">
        <v>1075</v>
      </c>
      <c r="G713" s="247"/>
      <c r="H713" s="251">
        <v>37.990000000000002</v>
      </c>
      <c r="I713" s="252"/>
      <c r="J713" s="247"/>
      <c r="K713" s="247"/>
      <c r="L713" s="253"/>
      <c r="M713" s="254"/>
      <c r="N713" s="255"/>
      <c r="O713" s="255"/>
      <c r="P713" s="255"/>
      <c r="Q713" s="255"/>
      <c r="R713" s="255"/>
      <c r="S713" s="255"/>
      <c r="T713" s="256"/>
      <c r="AT713" s="257" t="s">
        <v>158</v>
      </c>
      <c r="AU713" s="257" t="s">
        <v>80</v>
      </c>
      <c r="AV713" s="12" t="s">
        <v>80</v>
      </c>
      <c r="AW713" s="12" t="s">
        <v>34</v>
      </c>
      <c r="AX713" s="12" t="s">
        <v>70</v>
      </c>
      <c r="AY713" s="257" t="s">
        <v>148</v>
      </c>
    </row>
    <row r="714" s="12" customFormat="1">
      <c r="B714" s="246"/>
      <c r="C714" s="247"/>
      <c r="D714" s="248" t="s">
        <v>158</v>
      </c>
      <c r="E714" s="249" t="s">
        <v>21</v>
      </c>
      <c r="F714" s="250" t="s">
        <v>1076</v>
      </c>
      <c r="G714" s="247"/>
      <c r="H714" s="251">
        <v>-1.5760000000000001</v>
      </c>
      <c r="I714" s="252"/>
      <c r="J714" s="247"/>
      <c r="K714" s="247"/>
      <c r="L714" s="253"/>
      <c r="M714" s="254"/>
      <c r="N714" s="255"/>
      <c r="O714" s="255"/>
      <c r="P714" s="255"/>
      <c r="Q714" s="255"/>
      <c r="R714" s="255"/>
      <c r="S714" s="255"/>
      <c r="T714" s="256"/>
      <c r="AT714" s="257" t="s">
        <v>158</v>
      </c>
      <c r="AU714" s="257" t="s">
        <v>80</v>
      </c>
      <c r="AV714" s="12" t="s">
        <v>80</v>
      </c>
      <c r="AW714" s="12" t="s">
        <v>34</v>
      </c>
      <c r="AX714" s="12" t="s">
        <v>70</v>
      </c>
      <c r="AY714" s="257" t="s">
        <v>148</v>
      </c>
    </row>
    <row r="715" s="12" customFormat="1">
      <c r="B715" s="246"/>
      <c r="C715" s="247"/>
      <c r="D715" s="248" t="s">
        <v>158</v>
      </c>
      <c r="E715" s="249" t="s">
        <v>21</v>
      </c>
      <c r="F715" s="250" t="s">
        <v>1077</v>
      </c>
      <c r="G715" s="247"/>
      <c r="H715" s="251">
        <v>6.2480000000000002</v>
      </c>
      <c r="I715" s="252"/>
      <c r="J715" s="247"/>
      <c r="K715" s="247"/>
      <c r="L715" s="253"/>
      <c r="M715" s="254"/>
      <c r="N715" s="255"/>
      <c r="O715" s="255"/>
      <c r="P715" s="255"/>
      <c r="Q715" s="255"/>
      <c r="R715" s="255"/>
      <c r="S715" s="255"/>
      <c r="T715" s="256"/>
      <c r="AT715" s="257" t="s">
        <v>158</v>
      </c>
      <c r="AU715" s="257" t="s">
        <v>80</v>
      </c>
      <c r="AV715" s="12" t="s">
        <v>80</v>
      </c>
      <c r="AW715" s="12" t="s">
        <v>34</v>
      </c>
      <c r="AX715" s="12" t="s">
        <v>70</v>
      </c>
      <c r="AY715" s="257" t="s">
        <v>148</v>
      </c>
    </row>
    <row r="716" s="12" customFormat="1">
      <c r="B716" s="246"/>
      <c r="C716" s="247"/>
      <c r="D716" s="248" t="s">
        <v>158</v>
      </c>
      <c r="E716" s="249" t="s">
        <v>21</v>
      </c>
      <c r="F716" s="250" t="s">
        <v>1078</v>
      </c>
      <c r="G716" s="247"/>
      <c r="H716" s="251">
        <v>2.601</v>
      </c>
      <c r="I716" s="252"/>
      <c r="J716" s="247"/>
      <c r="K716" s="247"/>
      <c r="L716" s="253"/>
      <c r="M716" s="254"/>
      <c r="N716" s="255"/>
      <c r="O716" s="255"/>
      <c r="P716" s="255"/>
      <c r="Q716" s="255"/>
      <c r="R716" s="255"/>
      <c r="S716" s="255"/>
      <c r="T716" s="256"/>
      <c r="AT716" s="257" t="s">
        <v>158</v>
      </c>
      <c r="AU716" s="257" t="s">
        <v>80</v>
      </c>
      <c r="AV716" s="12" t="s">
        <v>80</v>
      </c>
      <c r="AW716" s="12" t="s">
        <v>34</v>
      </c>
      <c r="AX716" s="12" t="s">
        <v>70</v>
      </c>
      <c r="AY716" s="257" t="s">
        <v>148</v>
      </c>
    </row>
    <row r="717" s="12" customFormat="1">
      <c r="B717" s="246"/>
      <c r="C717" s="247"/>
      <c r="D717" s="248" t="s">
        <v>158</v>
      </c>
      <c r="E717" s="249" t="s">
        <v>21</v>
      </c>
      <c r="F717" s="250" t="s">
        <v>1079</v>
      </c>
      <c r="G717" s="247"/>
      <c r="H717" s="251">
        <v>11.858000000000001</v>
      </c>
      <c r="I717" s="252"/>
      <c r="J717" s="247"/>
      <c r="K717" s="247"/>
      <c r="L717" s="253"/>
      <c r="M717" s="254"/>
      <c r="N717" s="255"/>
      <c r="O717" s="255"/>
      <c r="P717" s="255"/>
      <c r="Q717" s="255"/>
      <c r="R717" s="255"/>
      <c r="S717" s="255"/>
      <c r="T717" s="256"/>
      <c r="AT717" s="257" t="s">
        <v>158</v>
      </c>
      <c r="AU717" s="257" t="s">
        <v>80</v>
      </c>
      <c r="AV717" s="12" t="s">
        <v>80</v>
      </c>
      <c r="AW717" s="12" t="s">
        <v>34</v>
      </c>
      <c r="AX717" s="12" t="s">
        <v>70</v>
      </c>
      <c r="AY717" s="257" t="s">
        <v>148</v>
      </c>
    </row>
    <row r="718" s="12" customFormat="1">
      <c r="B718" s="246"/>
      <c r="C718" s="247"/>
      <c r="D718" s="248" t="s">
        <v>158</v>
      </c>
      <c r="E718" s="249" t="s">
        <v>21</v>
      </c>
      <c r="F718" s="250" t="s">
        <v>1080</v>
      </c>
      <c r="G718" s="247"/>
      <c r="H718" s="251">
        <v>1.6579999999999999</v>
      </c>
      <c r="I718" s="252"/>
      <c r="J718" s="247"/>
      <c r="K718" s="247"/>
      <c r="L718" s="253"/>
      <c r="M718" s="254"/>
      <c r="N718" s="255"/>
      <c r="O718" s="255"/>
      <c r="P718" s="255"/>
      <c r="Q718" s="255"/>
      <c r="R718" s="255"/>
      <c r="S718" s="255"/>
      <c r="T718" s="256"/>
      <c r="AT718" s="257" t="s">
        <v>158</v>
      </c>
      <c r="AU718" s="257" t="s">
        <v>80</v>
      </c>
      <c r="AV718" s="12" t="s">
        <v>80</v>
      </c>
      <c r="AW718" s="12" t="s">
        <v>34</v>
      </c>
      <c r="AX718" s="12" t="s">
        <v>70</v>
      </c>
      <c r="AY718" s="257" t="s">
        <v>148</v>
      </c>
    </row>
    <row r="719" s="12" customFormat="1">
      <c r="B719" s="246"/>
      <c r="C719" s="247"/>
      <c r="D719" s="248" t="s">
        <v>158</v>
      </c>
      <c r="E719" s="249" t="s">
        <v>21</v>
      </c>
      <c r="F719" s="250" t="s">
        <v>1081</v>
      </c>
      <c r="G719" s="247"/>
      <c r="H719" s="251">
        <v>13.898</v>
      </c>
      <c r="I719" s="252"/>
      <c r="J719" s="247"/>
      <c r="K719" s="247"/>
      <c r="L719" s="253"/>
      <c r="M719" s="254"/>
      <c r="N719" s="255"/>
      <c r="O719" s="255"/>
      <c r="P719" s="255"/>
      <c r="Q719" s="255"/>
      <c r="R719" s="255"/>
      <c r="S719" s="255"/>
      <c r="T719" s="256"/>
      <c r="AT719" s="257" t="s">
        <v>158</v>
      </c>
      <c r="AU719" s="257" t="s">
        <v>80</v>
      </c>
      <c r="AV719" s="12" t="s">
        <v>80</v>
      </c>
      <c r="AW719" s="12" t="s">
        <v>34</v>
      </c>
      <c r="AX719" s="12" t="s">
        <v>70</v>
      </c>
      <c r="AY719" s="257" t="s">
        <v>148</v>
      </c>
    </row>
    <row r="720" s="12" customFormat="1">
      <c r="B720" s="246"/>
      <c r="C720" s="247"/>
      <c r="D720" s="248" t="s">
        <v>158</v>
      </c>
      <c r="E720" s="249" t="s">
        <v>21</v>
      </c>
      <c r="F720" s="250" t="s">
        <v>1082</v>
      </c>
      <c r="G720" s="247"/>
      <c r="H720" s="251">
        <v>3.0600000000000001</v>
      </c>
      <c r="I720" s="252"/>
      <c r="J720" s="247"/>
      <c r="K720" s="247"/>
      <c r="L720" s="253"/>
      <c r="M720" s="254"/>
      <c r="N720" s="255"/>
      <c r="O720" s="255"/>
      <c r="P720" s="255"/>
      <c r="Q720" s="255"/>
      <c r="R720" s="255"/>
      <c r="S720" s="255"/>
      <c r="T720" s="256"/>
      <c r="AT720" s="257" t="s">
        <v>158</v>
      </c>
      <c r="AU720" s="257" t="s">
        <v>80</v>
      </c>
      <c r="AV720" s="12" t="s">
        <v>80</v>
      </c>
      <c r="AW720" s="12" t="s">
        <v>34</v>
      </c>
      <c r="AX720" s="12" t="s">
        <v>70</v>
      </c>
      <c r="AY720" s="257" t="s">
        <v>148</v>
      </c>
    </row>
    <row r="721" s="12" customFormat="1">
      <c r="B721" s="246"/>
      <c r="C721" s="247"/>
      <c r="D721" s="248" t="s">
        <v>158</v>
      </c>
      <c r="E721" s="249" t="s">
        <v>21</v>
      </c>
      <c r="F721" s="250" t="s">
        <v>1083</v>
      </c>
      <c r="G721" s="247"/>
      <c r="H721" s="251">
        <v>-1.6879999999999999</v>
      </c>
      <c r="I721" s="252"/>
      <c r="J721" s="247"/>
      <c r="K721" s="247"/>
      <c r="L721" s="253"/>
      <c r="M721" s="254"/>
      <c r="N721" s="255"/>
      <c r="O721" s="255"/>
      <c r="P721" s="255"/>
      <c r="Q721" s="255"/>
      <c r="R721" s="255"/>
      <c r="S721" s="255"/>
      <c r="T721" s="256"/>
      <c r="AT721" s="257" t="s">
        <v>158</v>
      </c>
      <c r="AU721" s="257" t="s">
        <v>80</v>
      </c>
      <c r="AV721" s="12" t="s">
        <v>80</v>
      </c>
      <c r="AW721" s="12" t="s">
        <v>34</v>
      </c>
      <c r="AX721" s="12" t="s">
        <v>70</v>
      </c>
      <c r="AY721" s="257" t="s">
        <v>148</v>
      </c>
    </row>
    <row r="722" s="13" customFormat="1">
      <c r="B722" s="258"/>
      <c r="C722" s="259"/>
      <c r="D722" s="248" t="s">
        <v>158</v>
      </c>
      <c r="E722" s="260" t="s">
        <v>21</v>
      </c>
      <c r="F722" s="261" t="s">
        <v>1084</v>
      </c>
      <c r="G722" s="259"/>
      <c r="H722" s="260" t="s">
        <v>21</v>
      </c>
      <c r="I722" s="262"/>
      <c r="J722" s="259"/>
      <c r="K722" s="259"/>
      <c r="L722" s="263"/>
      <c r="M722" s="264"/>
      <c r="N722" s="265"/>
      <c r="O722" s="265"/>
      <c r="P722" s="265"/>
      <c r="Q722" s="265"/>
      <c r="R722" s="265"/>
      <c r="S722" s="265"/>
      <c r="T722" s="266"/>
      <c r="AT722" s="267" t="s">
        <v>158</v>
      </c>
      <c r="AU722" s="267" t="s">
        <v>80</v>
      </c>
      <c r="AV722" s="13" t="s">
        <v>78</v>
      </c>
      <c r="AW722" s="13" t="s">
        <v>34</v>
      </c>
      <c r="AX722" s="13" t="s">
        <v>70</v>
      </c>
      <c r="AY722" s="267" t="s">
        <v>148</v>
      </c>
    </row>
    <row r="723" s="12" customFormat="1">
      <c r="B723" s="246"/>
      <c r="C723" s="247"/>
      <c r="D723" s="248" t="s">
        <v>158</v>
      </c>
      <c r="E723" s="249" t="s">
        <v>21</v>
      </c>
      <c r="F723" s="250" t="s">
        <v>1085</v>
      </c>
      <c r="G723" s="247"/>
      <c r="H723" s="251">
        <v>56.853999999999999</v>
      </c>
      <c r="I723" s="252"/>
      <c r="J723" s="247"/>
      <c r="K723" s="247"/>
      <c r="L723" s="253"/>
      <c r="M723" s="254"/>
      <c r="N723" s="255"/>
      <c r="O723" s="255"/>
      <c r="P723" s="255"/>
      <c r="Q723" s="255"/>
      <c r="R723" s="255"/>
      <c r="S723" s="255"/>
      <c r="T723" s="256"/>
      <c r="AT723" s="257" t="s">
        <v>158</v>
      </c>
      <c r="AU723" s="257" t="s">
        <v>80</v>
      </c>
      <c r="AV723" s="12" t="s">
        <v>80</v>
      </c>
      <c r="AW723" s="12" t="s">
        <v>34</v>
      </c>
      <c r="AX723" s="12" t="s">
        <v>70</v>
      </c>
      <c r="AY723" s="257" t="s">
        <v>148</v>
      </c>
    </row>
    <row r="724" s="12" customFormat="1">
      <c r="B724" s="246"/>
      <c r="C724" s="247"/>
      <c r="D724" s="248" t="s">
        <v>158</v>
      </c>
      <c r="E724" s="249" t="s">
        <v>21</v>
      </c>
      <c r="F724" s="250" t="s">
        <v>1086</v>
      </c>
      <c r="G724" s="247"/>
      <c r="H724" s="251">
        <v>-3.6000000000000001</v>
      </c>
      <c r="I724" s="252"/>
      <c r="J724" s="247"/>
      <c r="K724" s="247"/>
      <c r="L724" s="253"/>
      <c r="M724" s="254"/>
      <c r="N724" s="255"/>
      <c r="O724" s="255"/>
      <c r="P724" s="255"/>
      <c r="Q724" s="255"/>
      <c r="R724" s="255"/>
      <c r="S724" s="255"/>
      <c r="T724" s="256"/>
      <c r="AT724" s="257" t="s">
        <v>158</v>
      </c>
      <c r="AU724" s="257" t="s">
        <v>80</v>
      </c>
      <c r="AV724" s="12" t="s">
        <v>80</v>
      </c>
      <c r="AW724" s="12" t="s">
        <v>34</v>
      </c>
      <c r="AX724" s="12" t="s">
        <v>70</v>
      </c>
      <c r="AY724" s="257" t="s">
        <v>148</v>
      </c>
    </row>
    <row r="725" s="12" customFormat="1">
      <c r="B725" s="246"/>
      <c r="C725" s="247"/>
      <c r="D725" s="248" t="s">
        <v>158</v>
      </c>
      <c r="E725" s="249" t="s">
        <v>21</v>
      </c>
      <c r="F725" s="250" t="s">
        <v>1076</v>
      </c>
      <c r="G725" s="247"/>
      <c r="H725" s="251">
        <v>-1.5760000000000001</v>
      </c>
      <c r="I725" s="252"/>
      <c r="J725" s="247"/>
      <c r="K725" s="247"/>
      <c r="L725" s="253"/>
      <c r="M725" s="254"/>
      <c r="N725" s="255"/>
      <c r="O725" s="255"/>
      <c r="P725" s="255"/>
      <c r="Q725" s="255"/>
      <c r="R725" s="255"/>
      <c r="S725" s="255"/>
      <c r="T725" s="256"/>
      <c r="AT725" s="257" t="s">
        <v>158</v>
      </c>
      <c r="AU725" s="257" t="s">
        <v>80</v>
      </c>
      <c r="AV725" s="12" t="s">
        <v>80</v>
      </c>
      <c r="AW725" s="12" t="s">
        <v>34</v>
      </c>
      <c r="AX725" s="12" t="s">
        <v>70</v>
      </c>
      <c r="AY725" s="257" t="s">
        <v>148</v>
      </c>
    </row>
    <row r="726" s="12" customFormat="1">
      <c r="B726" s="246"/>
      <c r="C726" s="247"/>
      <c r="D726" s="248" t="s">
        <v>158</v>
      </c>
      <c r="E726" s="249" t="s">
        <v>21</v>
      </c>
      <c r="F726" s="250" t="s">
        <v>1087</v>
      </c>
      <c r="G726" s="247"/>
      <c r="H726" s="251">
        <v>-3.6000000000000001</v>
      </c>
      <c r="I726" s="252"/>
      <c r="J726" s="247"/>
      <c r="K726" s="247"/>
      <c r="L726" s="253"/>
      <c r="M726" s="254"/>
      <c r="N726" s="255"/>
      <c r="O726" s="255"/>
      <c r="P726" s="255"/>
      <c r="Q726" s="255"/>
      <c r="R726" s="255"/>
      <c r="S726" s="255"/>
      <c r="T726" s="256"/>
      <c r="AT726" s="257" t="s">
        <v>158</v>
      </c>
      <c r="AU726" s="257" t="s">
        <v>80</v>
      </c>
      <c r="AV726" s="12" t="s">
        <v>80</v>
      </c>
      <c r="AW726" s="12" t="s">
        <v>34</v>
      </c>
      <c r="AX726" s="12" t="s">
        <v>70</v>
      </c>
      <c r="AY726" s="257" t="s">
        <v>148</v>
      </c>
    </row>
    <row r="727" s="15" customFormat="1">
      <c r="B727" s="289"/>
      <c r="C727" s="290"/>
      <c r="D727" s="248" t="s">
        <v>158</v>
      </c>
      <c r="E727" s="291" t="s">
        <v>21</v>
      </c>
      <c r="F727" s="292" t="s">
        <v>1088</v>
      </c>
      <c r="G727" s="290"/>
      <c r="H727" s="293">
        <v>122.127</v>
      </c>
      <c r="I727" s="294"/>
      <c r="J727" s="290"/>
      <c r="K727" s="290"/>
      <c r="L727" s="295"/>
      <c r="M727" s="296"/>
      <c r="N727" s="297"/>
      <c r="O727" s="297"/>
      <c r="P727" s="297"/>
      <c r="Q727" s="297"/>
      <c r="R727" s="297"/>
      <c r="S727" s="297"/>
      <c r="T727" s="298"/>
      <c r="AT727" s="299" t="s">
        <v>158</v>
      </c>
      <c r="AU727" s="299" t="s">
        <v>80</v>
      </c>
      <c r="AV727" s="15" t="s">
        <v>149</v>
      </c>
      <c r="AW727" s="15" t="s">
        <v>34</v>
      </c>
      <c r="AX727" s="15" t="s">
        <v>70</v>
      </c>
      <c r="AY727" s="299" t="s">
        <v>148</v>
      </c>
    </row>
    <row r="728" s="12" customFormat="1">
      <c r="B728" s="246"/>
      <c r="C728" s="247"/>
      <c r="D728" s="248" t="s">
        <v>158</v>
      </c>
      <c r="E728" s="249" t="s">
        <v>21</v>
      </c>
      <c r="F728" s="250" t="s">
        <v>21</v>
      </c>
      <c r="G728" s="247"/>
      <c r="H728" s="251">
        <v>0</v>
      </c>
      <c r="I728" s="252"/>
      <c r="J728" s="247"/>
      <c r="K728" s="247"/>
      <c r="L728" s="253"/>
      <c r="M728" s="254"/>
      <c r="N728" s="255"/>
      <c r="O728" s="255"/>
      <c r="P728" s="255"/>
      <c r="Q728" s="255"/>
      <c r="R728" s="255"/>
      <c r="S728" s="255"/>
      <c r="T728" s="256"/>
      <c r="AT728" s="257" t="s">
        <v>158</v>
      </c>
      <c r="AU728" s="257" t="s">
        <v>80</v>
      </c>
      <c r="AV728" s="12" t="s">
        <v>80</v>
      </c>
      <c r="AW728" s="12" t="s">
        <v>34</v>
      </c>
      <c r="AX728" s="12" t="s">
        <v>70</v>
      </c>
      <c r="AY728" s="257" t="s">
        <v>148</v>
      </c>
    </row>
    <row r="729" s="13" customFormat="1">
      <c r="B729" s="258"/>
      <c r="C729" s="259"/>
      <c r="D729" s="248" t="s">
        <v>158</v>
      </c>
      <c r="E729" s="260" t="s">
        <v>21</v>
      </c>
      <c r="F729" s="261" t="s">
        <v>1089</v>
      </c>
      <c r="G729" s="259"/>
      <c r="H729" s="260" t="s">
        <v>21</v>
      </c>
      <c r="I729" s="262"/>
      <c r="J729" s="259"/>
      <c r="K729" s="259"/>
      <c r="L729" s="263"/>
      <c r="M729" s="264"/>
      <c r="N729" s="265"/>
      <c r="O729" s="265"/>
      <c r="P729" s="265"/>
      <c r="Q729" s="265"/>
      <c r="R729" s="265"/>
      <c r="S729" s="265"/>
      <c r="T729" s="266"/>
      <c r="AT729" s="267" t="s">
        <v>158</v>
      </c>
      <c r="AU729" s="267" t="s">
        <v>80</v>
      </c>
      <c r="AV729" s="13" t="s">
        <v>78</v>
      </c>
      <c r="AW729" s="13" t="s">
        <v>34</v>
      </c>
      <c r="AX729" s="13" t="s">
        <v>70</v>
      </c>
      <c r="AY729" s="267" t="s">
        <v>148</v>
      </c>
    </row>
    <row r="730" s="12" customFormat="1">
      <c r="B730" s="246"/>
      <c r="C730" s="247"/>
      <c r="D730" s="248" t="s">
        <v>158</v>
      </c>
      <c r="E730" s="249" t="s">
        <v>21</v>
      </c>
      <c r="F730" s="250" t="s">
        <v>1090</v>
      </c>
      <c r="G730" s="247"/>
      <c r="H730" s="251">
        <v>9.8179999999999996</v>
      </c>
      <c r="I730" s="252"/>
      <c r="J730" s="247"/>
      <c r="K730" s="247"/>
      <c r="L730" s="253"/>
      <c r="M730" s="254"/>
      <c r="N730" s="255"/>
      <c r="O730" s="255"/>
      <c r="P730" s="255"/>
      <c r="Q730" s="255"/>
      <c r="R730" s="255"/>
      <c r="S730" s="255"/>
      <c r="T730" s="256"/>
      <c r="AT730" s="257" t="s">
        <v>158</v>
      </c>
      <c r="AU730" s="257" t="s">
        <v>80</v>
      </c>
      <c r="AV730" s="12" t="s">
        <v>80</v>
      </c>
      <c r="AW730" s="12" t="s">
        <v>34</v>
      </c>
      <c r="AX730" s="12" t="s">
        <v>70</v>
      </c>
      <c r="AY730" s="257" t="s">
        <v>148</v>
      </c>
    </row>
    <row r="731" s="13" customFormat="1">
      <c r="B731" s="258"/>
      <c r="C731" s="259"/>
      <c r="D731" s="248" t="s">
        <v>158</v>
      </c>
      <c r="E731" s="260" t="s">
        <v>21</v>
      </c>
      <c r="F731" s="261" t="s">
        <v>1084</v>
      </c>
      <c r="G731" s="259"/>
      <c r="H731" s="260" t="s">
        <v>21</v>
      </c>
      <c r="I731" s="262"/>
      <c r="J731" s="259"/>
      <c r="K731" s="259"/>
      <c r="L731" s="263"/>
      <c r="M731" s="264"/>
      <c r="N731" s="265"/>
      <c r="O731" s="265"/>
      <c r="P731" s="265"/>
      <c r="Q731" s="265"/>
      <c r="R731" s="265"/>
      <c r="S731" s="265"/>
      <c r="T731" s="266"/>
      <c r="AT731" s="267" t="s">
        <v>158</v>
      </c>
      <c r="AU731" s="267" t="s">
        <v>80</v>
      </c>
      <c r="AV731" s="13" t="s">
        <v>78</v>
      </c>
      <c r="AW731" s="13" t="s">
        <v>34</v>
      </c>
      <c r="AX731" s="13" t="s">
        <v>70</v>
      </c>
      <c r="AY731" s="267" t="s">
        <v>148</v>
      </c>
    </row>
    <row r="732" s="12" customFormat="1">
      <c r="B732" s="246"/>
      <c r="C732" s="247"/>
      <c r="D732" s="248" t="s">
        <v>158</v>
      </c>
      <c r="E732" s="249" t="s">
        <v>21</v>
      </c>
      <c r="F732" s="250" t="s">
        <v>1091</v>
      </c>
      <c r="G732" s="247"/>
      <c r="H732" s="251">
        <v>8.8740000000000006</v>
      </c>
      <c r="I732" s="252"/>
      <c r="J732" s="247"/>
      <c r="K732" s="247"/>
      <c r="L732" s="253"/>
      <c r="M732" s="254"/>
      <c r="N732" s="255"/>
      <c r="O732" s="255"/>
      <c r="P732" s="255"/>
      <c r="Q732" s="255"/>
      <c r="R732" s="255"/>
      <c r="S732" s="255"/>
      <c r="T732" s="256"/>
      <c r="AT732" s="257" t="s">
        <v>158</v>
      </c>
      <c r="AU732" s="257" t="s">
        <v>80</v>
      </c>
      <c r="AV732" s="12" t="s">
        <v>80</v>
      </c>
      <c r="AW732" s="12" t="s">
        <v>34</v>
      </c>
      <c r="AX732" s="12" t="s">
        <v>70</v>
      </c>
      <c r="AY732" s="257" t="s">
        <v>148</v>
      </c>
    </row>
    <row r="733" s="12" customFormat="1">
      <c r="B733" s="246"/>
      <c r="C733" s="247"/>
      <c r="D733" s="248" t="s">
        <v>158</v>
      </c>
      <c r="E733" s="249" t="s">
        <v>21</v>
      </c>
      <c r="F733" s="250" t="s">
        <v>1092</v>
      </c>
      <c r="G733" s="247"/>
      <c r="H733" s="251">
        <v>7.2169999999999996</v>
      </c>
      <c r="I733" s="252"/>
      <c r="J733" s="247"/>
      <c r="K733" s="247"/>
      <c r="L733" s="253"/>
      <c r="M733" s="254"/>
      <c r="N733" s="255"/>
      <c r="O733" s="255"/>
      <c r="P733" s="255"/>
      <c r="Q733" s="255"/>
      <c r="R733" s="255"/>
      <c r="S733" s="255"/>
      <c r="T733" s="256"/>
      <c r="AT733" s="257" t="s">
        <v>158</v>
      </c>
      <c r="AU733" s="257" t="s">
        <v>80</v>
      </c>
      <c r="AV733" s="12" t="s">
        <v>80</v>
      </c>
      <c r="AW733" s="12" t="s">
        <v>34</v>
      </c>
      <c r="AX733" s="12" t="s">
        <v>70</v>
      </c>
      <c r="AY733" s="257" t="s">
        <v>148</v>
      </c>
    </row>
    <row r="734" s="12" customFormat="1">
      <c r="B734" s="246"/>
      <c r="C734" s="247"/>
      <c r="D734" s="248" t="s">
        <v>158</v>
      </c>
      <c r="E734" s="249" t="s">
        <v>21</v>
      </c>
      <c r="F734" s="250" t="s">
        <v>1093</v>
      </c>
      <c r="G734" s="247"/>
      <c r="H734" s="251">
        <v>7.1020000000000003</v>
      </c>
      <c r="I734" s="252"/>
      <c r="J734" s="247"/>
      <c r="K734" s="247"/>
      <c r="L734" s="253"/>
      <c r="M734" s="254"/>
      <c r="N734" s="255"/>
      <c r="O734" s="255"/>
      <c r="P734" s="255"/>
      <c r="Q734" s="255"/>
      <c r="R734" s="255"/>
      <c r="S734" s="255"/>
      <c r="T734" s="256"/>
      <c r="AT734" s="257" t="s">
        <v>158</v>
      </c>
      <c r="AU734" s="257" t="s">
        <v>80</v>
      </c>
      <c r="AV734" s="12" t="s">
        <v>80</v>
      </c>
      <c r="AW734" s="12" t="s">
        <v>34</v>
      </c>
      <c r="AX734" s="12" t="s">
        <v>70</v>
      </c>
      <c r="AY734" s="257" t="s">
        <v>148</v>
      </c>
    </row>
    <row r="735" s="12" customFormat="1">
      <c r="B735" s="246"/>
      <c r="C735" s="247"/>
      <c r="D735" s="248" t="s">
        <v>158</v>
      </c>
      <c r="E735" s="249" t="s">
        <v>21</v>
      </c>
      <c r="F735" s="250" t="s">
        <v>1094</v>
      </c>
      <c r="G735" s="247"/>
      <c r="H735" s="251">
        <v>8.8230000000000004</v>
      </c>
      <c r="I735" s="252"/>
      <c r="J735" s="247"/>
      <c r="K735" s="247"/>
      <c r="L735" s="253"/>
      <c r="M735" s="254"/>
      <c r="N735" s="255"/>
      <c r="O735" s="255"/>
      <c r="P735" s="255"/>
      <c r="Q735" s="255"/>
      <c r="R735" s="255"/>
      <c r="S735" s="255"/>
      <c r="T735" s="256"/>
      <c r="AT735" s="257" t="s">
        <v>158</v>
      </c>
      <c r="AU735" s="257" t="s">
        <v>80</v>
      </c>
      <c r="AV735" s="12" t="s">
        <v>80</v>
      </c>
      <c r="AW735" s="12" t="s">
        <v>34</v>
      </c>
      <c r="AX735" s="12" t="s">
        <v>70</v>
      </c>
      <c r="AY735" s="257" t="s">
        <v>148</v>
      </c>
    </row>
    <row r="736" s="12" customFormat="1">
      <c r="B736" s="246"/>
      <c r="C736" s="247"/>
      <c r="D736" s="248" t="s">
        <v>158</v>
      </c>
      <c r="E736" s="249" t="s">
        <v>21</v>
      </c>
      <c r="F736" s="250" t="s">
        <v>1095</v>
      </c>
      <c r="G736" s="247"/>
      <c r="H736" s="251">
        <v>21.375</v>
      </c>
      <c r="I736" s="252"/>
      <c r="J736" s="247"/>
      <c r="K736" s="247"/>
      <c r="L736" s="253"/>
      <c r="M736" s="254"/>
      <c r="N736" s="255"/>
      <c r="O736" s="255"/>
      <c r="P736" s="255"/>
      <c r="Q736" s="255"/>
      <c r="R736" s="255"/>
      <c r="S736" s="255"/>
      <c r="T736" s="256"/>
      <c r="AT736" s="257" t="s">
        <v>158</v>
      </c>
      <c r="AU736" s="257" t="s">
        <v>80</v>
      </c>
      <c r="AV736" s="12" t="s">
        <v>80</v>
      </c>
      <c r="AW736" s="12" t="s">
        <v>34</v>
      </c>
      <c r="AX736" s="12" t="s">
        <v>70</v>
      </c>
      <c r="AY736" s="257" t="s">
        <v>148</v>
      </c>
    </row>
    <row r="737" s="12" customFormat="1">
      <c r="B737" s="246"/>
      <c r="C737" s="247"/>
      <c r="D737" s="248" t="s">
        <v>158</v>
      </c>
      <c r="E737" s="249" t="s">
        <v>21</v>
      </c>
      <c r="F737" s="250" t="s">
        <v>355</v>
      </c>
      <c r="G737" s="247"/>
      <c r="H737" s="251">
        <v>-3.1520000000000001</v>
      </c>
      <c r="I737" s="252"/>
      <c r="J737" s="247"/>
      <c r="K737" s="247"/>
      <c r="L737" s="253"/>
      <c r="M737" s="254"/>
      <c r="N737" s="255"/>
      <c r="O737" s="255"/>
      <c r="P737" s="255"/>
      <c r="Q737" s="255"/>
      <c r="R737" s="255"/>
      <c r="S737" s="255"/>
      <c r="T737" s="256"/>
      <c r="AT737" s="257" t="s">
        <v>158</v>
      </c>
      <c r="AU737" s="257" t="s">
        <v>80</v>
      </c>
      <c r="AV737" s="12" t="s">
        <v>80</v>
      </c>
      <c r="AW737" s="12" t="s">
        <v>34</v>
      </c>
      <c r="AX737" s="12" t="s">
        <v>70</v>
      </c>
      <c r="AY737" s="257" t="s">
        <v>148</v>
      </c>
    </row>
    <row r="738" s="13" customFormat="1">
      <c r="B738" s="258"/>
      <c r="C738" s="259"/>
      <c r="D738" s="248" t="s">
        <v>158</v>
      </c>
      <c r="E738" s="260" t="s">
        <v>21</v>
      </c>
      <c r="F738" s="261" t="s">
        <v>1069</v>
      </c>
      <c r="G738" s="259"/>
      <c r="H738" s="260" t="s">
        <v>21</v>
      </c>
      <c r="I738" s="262"/>
      <c r="J738" s="259"/>
      <c r="K738" s="259"/>
      <c r="L738" s="263"/>
      <c r="M738" s="264"/>
      <c r="N738" s="265"/>
      <c r="O738" s="265"/>
      <c r="P738" s="265"/>
      <c r="Q738" s="265"/>
      <c r="R738" s="265"/>
      <c r="S738" s="265"/>
      <c r="T738" s="266"/>
      <c r="AT738" s="267" t="s">
        <v>158</v>
      </c>
      <c r="AU738" s="267" t="s">
        <v>80</v>
      </c>
      <c r="AV738" s="13" t="s">
        <v>78</v>
      </c>
      <c r="AW738" s="13" t="s">
        <v>34</v>
      </c>
      <c r="AX738" s="13" t="s">
        <v>70</v>
      </c>
      <c r="AY738" s="267" t="s">
        <v>148</v>
      </c>
    </row>
    <row r="739" s="12" customFormat="1">
      <c r="B739" s="246"/>
      <c r="C739" s="247"/>
      <c r="D739" s="248" t="s">
        <v>158</v>
      </c>
      <c r="E739" s="249" t="s">
        <v>21</v>
      </c>
      <c r="F739" s="250" t="s">
        <v>1070</v>
      </c>
      <c r="G739" s="247"/>
      <c r="H739" s="251">
        <v>156.50999999999999</v>
      </c>
      <c r="I739" s="252"/>
      <c r="J739" s="247"/>
      <c r="K739" s="247"/>
      <c r="L739" s="253"/>
      <c r="M739" s="254"/>
      <c r="N739" s="255"/>
      <c r="O739" s="255"/>
      <c r="P739" s="255"/>
      <c r="Q739" s="255"/>
      <c r="R739" s="255"/>
      <c r="S739" s="255"/>
      <c r="T739" s="256"/>
      <c r="AT739" s="257" t="s">
        <v>158</v>
      </c>
      <c r="AU739" s="257" t="s">
        <v>80</v>
      </c>
      <c r="AV739" s="12" t="s">
        <v>80</v>
      </c>
      <c r="AW739" s="12" t="s">
        <v>34</v>
      </c>
      <c r="AX739" s="12" t="s">
        <v>70</v>
      </c>
      <c r="AY739" s="257" t="s">
        <v>148</v>
      </c>
    </row>
    <row r="740" s="12" customFormat="1">
      <c r="B740" s="246"/>
      <c r="C740" s="247"/>
      <c r="D740" s="248" t="s">
        <v>158</v>
      </c>
      <c r="E740" s="249" t="s">
        <v>21</v>
      </c>
      <c r="F740" s="250" t="s">
        <v>1096</v>
      </c>
      <c r="G740" s="247"/>
      <c r="H740" s="251">
        <v>42.18</v>
      </c>
      <c r="I740" s="252"/>
      <c r="J740" s="247"/>
      <c r="K740" s="247"/>
      <c r="L740" s="253"/>
      <c r="M740" s="254"/>
      <c r="N740" s="255"/>
      <c r="O740" s="255"/>
      <c r="P740" s="255"/>
      <c r="Q740" s="255"/>
      <c r="R740" s="255"/>
      <c r="S740" s="255"/>
      <c r="T740" s="256"/>
      <c r="AT740" s="257" t="s">
        <v>158</v>
      </c>
      <c r="AU740" s="257" t="s">
        <v>80</v>
      </c>
      <c r="AV740" s="12" t="s">
        <v>80</v>
      </c>
      <c r="AW740" s="12" t="s">
        <v>34</v>
      </c>
      <c r="AX740" s="12" t="s">
        <v>70</v>
      </c>
      <c r="AY740" s="257" t="s">
        <v>148</v>
      </c>
    </row>
    <row r="741" s="12" customFormat="1">
      <c r="B741" s="246"/>
      <c r="C741" s="247"/>
      <c r="D741" s="248" t="s">
        <v>158</v>
      </c>
      <c r="E741" s="249" t="s">
        <v>21</v>
      </c>
      <c r="F741" s="250" t="s">
        <v>1097</v>
      </c>
      <c r="G741" s="247"/>
      <c r="H741" s="251">
        <v>52.725000000000001</v>
      </c>
      <c r="I741" s="252"/>
      <c r="J741" s="247"/>
      <c r="K741" s="247"/>
      <c r="L741" s="253"/>
      <c r="M741" s="254"/>
      <c r="N741" s="255"/>
      <c r="O741" s="255"/>
      <c r="P741" s="255"/>
      <c r="Q741" s="255"/>
      <c r="R741" s="255"/>
      <c r="S741" s="255"/>
      <c r="T741" s="256"/>
      <c r="AT741" s="257" t="s">
        <v>158</v>
      </c>
      <c r="AU741" s="257" t="s">
        <v>80</v>
      </c>
      <c r="AV741" s="12" t="s">
        <v>80</v>
      </c>
      <c r="AW741" s="12" t="s">
        <v>34</v>
      </c>
      <c r="AX741" s="12" t="s">
        <v>70</v>
      </c>
      <c r="AY741" s="257" t="s">
        <v>148</v>
      </c>
    </row>
    <row r="742" s="12" customFormat="1">
      <c r="B742" s="246"/>
      <c r="C742" s="247"/>
      <c r="D742" s="248" t="s">
        <v>158</v>
      </c>
      <c r="E742" s="249" t="s">
        <v>21</v>
      </c>
      <c r="F742" s="250" t="s">
        <v>1098</v>
      </c>
      <c r="G742" s="247"/>
      <c r="H742" s="251">
        <v>-15.76</v>
      </c>
      <c r="I742" s="252"/>
      <c r="J742" s="247"/>
      <c r="K742" s="247"/>
      <c r="L742" s="253"/>
      <c r="M742" s="254"/>
      <c r="N742" s="255"/>
      <c r="O742" s="255"/>
      <c r="P742" s="255"/>
      <c r="Q742" s="255"/>
      <c r="R742" s="255"/>
      <c r="S742" s="255"/>
      <c r="T742" s="256"/>
      <c r="AT742" s="257" t="s">
        <v>158</v>
      </c>
      <c r="AU742" s="257" t="s">
        <v>80</v>
      </c>
      <c r="AV742" s="12" t="s">
        <v>80</v>
      </c>
      <c r="AW742" s="12" t="s">
        <v>34</v>
      </c>
      <c r="AX742" s="12" t="s">
        <v>70</v>
      </c>
      <c r="AY742" s="257" t="s">
        <v>148</v>
      </c>
    </row>
    <row r="743" s="12" customFormat="1">
      <c r="B743" s="246"/>
      <c r="C743" s="247"/>
      <c r="D743" s="248" t="s">
        <v>158</v>
      </c>
      <c r="E743" s="249" t="s">
        <v>21</v>
      </c>
      <c r="F743" s="250" t="s">
        <v>1099</v>
      </c>
      <c r="G743" s="247"/>
      <c r="H743" s="251">
        <v>-1.379</v>
      </c>
      <c r="I743" s="252"/>
      <c r="J743" s="247"/>
      <c r="K743" s="247"/>
      <c r="L743" s="253"/>
      <c r="M743" s="254"/>
      <c r="N743" s="255"/>
      <c r="O743" s="255"/>
      <c r="P743" s="255"/>
      <c r="Q743" s="255"/>
      <c r="R743" s="255"/>
      <c r="S743" s="255"/>
      <c r="T743" s="256"/>
      <c r="AT743" s="257" t="s">
        <v>158</v>
      </c>
      <c r="AU743" s="257" t="s">
        <v>80</v>
      </c>
      <c r="AV743" s="12" t="s">
        <v>80</v>
      </c>
      <c r="AW743" s="12" t="s">
        <v>34</v>
      </c>
      <c r="AX743" s="12" t="s">
        <v>70</v>
      </c>
      <c r="AY743" s="257" t="s">
        <v>148</v>
      </c>
    </row>
    <row r="744" s="15" customFormat="1">
      <c r="B744" s="289"/>
      <c r="C744" s="290"/>
      <c r="D744" s="248" t="s">
        <v>158</v>
      </c>
      <c r="E744" s="291" t="s">
        <v>21</v>
      </c>
      <c r="F744" s="292" t="s">
        <v>1100</v>
      </c>
      <c r="G744" s="290"/>
      <c r="H744" s="293">
        <v>294.33300000000003</v>
      </c>
      <c r="I744" s="294"/>
      <c r="J744" s="290"/>
      <c r="K744" s="290"/>
      <c r="L744" s="295"/>
      <c r="M744" s="296"/>
      <c r="N744" s="297"/>
      <c r="O744" s="297"/>
      <c r="P744" s="297"/>
      <c r="Q744" s="297"/>
      <c r="R744" s="297"/>
      <c r="S744" s="297"/>
      <c r="T744" s="298"/>
      <c r="AT744" s="299" t="s">
        <v>158</v>
      </c>
      <c r="AU744" s="299" t="s">
        <v>80</v>
      </c>
      <c r="AV744" s="15" t="s">
        <v>149</v>
      </c>
      <c r="AW744" s="15" t="s">
        <v>34</v>
      </c>
      <c r="AX744" s="15" t="s">
        <v>70</v>
      </c>
      <c r="AY744" s="299" t="s">
        <v>148</v>
      </c>
    </row>
    <row r="745" s="12" customFormat="1">
      <c r="B745" s="246"/>
      <c r="C745" s="247"/>
      <c r="D745" s="248" t="s">
        <v>158</v>
      </c>
      <c r="E745" s="249" t="s">
        <v>21</v>
      </c>
      <c r="F745" s="250" t="s">
        <v>21</v>
      </c>
      <c r="G745" s="247"/>
      <c r="H745" s="251">
        <v>0</v>
      </c>
      <c r="I745" s="252"/>
      <c r="J745" s="247"/>
      <c r="K745" s="247"/>
      <c r="L745" s="253"/>
      <c r="M745" s="254"/>
      <c r="N745" s="255"/>
      <c r="O745" s="255"/>
      <c r="P745" s="255"/>
      <c r="Q745" s="255"/>
      <c r="R745" s="255"/>
      <c r="S745" s="255"/>
      <c r="T745" s="256"/>
      <c r="AT745" s="257" t="s">
        <v>158</v>
      </c>
      <c r="AU745" s="257" t="s">
        <v>80</v>
      </c>
      <c r="AV745" s="12" t="s">
        <v>80</v>
      </c>
      <c r="AW745" s="12" t="s">
        <v>34</v>
      </c>
      <c r="AX745" s="12" t="s">
        <v>70</v>
      </c>
      <c r="AY745" s="257" t="s">
        <v>148</v>
      </c>
    </row>
    <row r="746" s="13" customFormat="1">
      <c r="B746" s="258"/>
      <c r="C746" s="259"/>
      <c r="D746" s="248" t="s">
        <v>158</v>
      </c>
      <c r="E746" s="260" t="s">
        <v>21</v>
      </c>
      <c r="F746" s="261" t="s">
        <v>1101</v>
      </c>
      <c r="G746" s="259"/>
      <c r="H746" s="260" t="s">
        <v>21</v>
      </c>
      <c r="I746" s="262"/>
      <c r="J746" s="259"/>
      <c r="K746" s="259"/>
      <c r="L746" s="263"/>
      <c r="M746" s="264"/>
      <c r="N746" s="265"/>
      <c r="O746" s="265"/>
      <c r="P746" s="265"/>
      <c r="Q746" s="265"/>
      <c r="R746" s="265"/>
      <c r="S746" s="265"/>
      <c r="T746" s="266"/>
      <c r="AT746" s="267" t="s">
        <v>158</v>
      </c>
      <c r="AU746" s="267" t="s">
        <v>80</v>
      </c>
      <c r="AV746" s="13" t="s">
        <v>78</v>
      </c>
      <c r="AW746" s="13" t="s">
        <v>34</v>
      </c>
      <c r="AX746" s="13" t="s">
        <v>70</v>
      </c>
      <c r="AY746" s="267" t="s">
        <v>148</v>
      </c>
    </row>
    <row r="747" s="12" customFormat="1">
      <c r="B747" s="246"/>
      <c r="C747" s="247"/>
      <c r="D747" s="248" t="s">
        <v>158</v>
      </c>
      <c r="E747" s="249" t="s">
        <v>21</v>
      </c>
      <c r="F747" s="250" t="s">
        <v>1102</v>
      </c>
      <c r="G747" s="247"/>
      <c r="H747" s="251">
        <v>23.486000000000001</v>
      </c>
      <c r="I747" s="252"/>
      <c r="J747" s="247"/>
      <c r="K747" s="247"/>
      <c r="L747" s="253"/>
      <c r="M747" s="254"/>
      <c r="N747" s="255"/>
      <c r="O747" s="255"/>
      <c r="P747" s="255"/>
      <c r="Q747" s="255"/>
      <c r="R747" s="255"/>
      <c r="S747" s="255"/>
      <c r="T747" s="256"/>
      <c r="AT747" s="257" t="s">
        <v>158</v>
      </c>
      <c r="AU747" s="257" t="s">
        <v>80</v>
      </c>
      <c r="AV747" s="12" t="s">
        <v>80</v>
      </c>
      <c r="AW747" s="12" t="s">
        <v>34</v>
      </c>
      <c r="AX747" s="12" t="s">
        <v>70</v>
      </c>
      <c r="AY747" s="257" t="s">
        <v>148</v>
      </c>
    </row>
    <row r="748" s="12" customFormat="1">
      <c r="B748" s="246"/>
      <c r="C748" s="247"/>
      <c r="D748" s="248" t="s">
        <v>158</v>
      </c>
      <c r="E748" s="249" t="s">
        <v>21</v>
      </c>
      <c r="F748" s="250" t="s">
        <v>1103</v>
      </c>
      <c r="G748" s="247"/>
      <c r="H748" s="251">
        <v>70.117999999999995</v>
      </c>
      <c r="I748" s="252"/>
      <c r="J748" s="247"/>
      <c r="K748" s="247"/>
      <c r="L748" s="253"/>
      <c r="M748" s="254"/>
      <c r="N748" s="255"/>
      <c r="O748" s="255"/>
      <c r="P748" s="255"/>
      <c r="Q748" s="255"/>
      <c r="R748" s="255"/>
      <c r="S748" s="255"/>
      <c r="T748" s="256"/>
      <c r="AT748" s="257" t="s">
        <v>158</v>
      </c>
      <c r="AU748" s="257" t="s">
        <v>80</v>
      </c>
      <c r="AV748" s="12" t="s">
        <v>80</v>
      </c>
      <c r="AW748" s="12" t="s">
        <v>34</v>
      </c>
      <c r="AX748" s="12" t="s">
        <v>70</v>
      </c>
      <c r="AY748" s="257" t="s">
        <v>148</v>
      </c>
    </row>
    <row r="749" s="12" customFormat="1">
      <c r="B749" s="246"/>
      <c r="C749" s="247"/>
      <c r="D749" s="248" t="s">
        <v>158</v>
      </c>
      <c r="E749" s="249" t="s">
        <v>21</v>
      </c>
      <c r="F749" s="250" t="s">
        <v>1104</v>
      </c>
      <c r="G749" s="247"/>
      <c r="H749" s="251">
        <v>-11.52</v>
      </c>
      <c r="I749" s="252"/>
      <c r="J749" s="247"/>
      <c r="K749" s="247"/>
      <c r="L749" s="253"/>
      <c r="M749" s="254"/>
      <c r="N749" s="255"/>
      <c r="O749" s="255"/>
      <c r="P749" s="255"/>
      <c r="Q749" s="255"/>
      <c r="R749" s="255"/>
      <c r="S749" s="255"/>
      <c r="T749" s="256"/>
      <c r="AT749" s="257" t="s">
        <v>158</v>
      </c>
      <c r="AU749" s="257" t="s">
        <v>80</v>
      </c>
      <c r="AV749" s="12" t="s">
        <v>80</v>
      </c>
      <c r="AW749" s="12" t="s">
        <v>34</v>
      </c>
      <c r="AX749" s="12" t="s">
        <v>70</v>
      </c>
      <c r="AY749" s="257" t="s">
        <v>148</v>
      </c>
    </row>
    <row r="750" s="12" customFormat="1">
      <c r="B750" s="246"/>
      <c r="C750" s="247"/>
      <c r="D750" s="248" t="s">
        <v>158</v>
      </c>
      <c r="E750" s="249" t="s">
        <v>21</v>
      </c>
      <c r="F750" s="250" t="s">
        <v>1105</v>
      </c>
      <c r="G750" s="247"/>
      <c r="H750" s="251">
        <v>-5.7599999999999998</v>
      </c>
      <c r="I750" s="252"/>
      <c r="J750" s="247"/>
      <c r="K750" s="247"/>
      <c r="L750" s="253"/>
      <c r="M750" s="254"/>
      <c r="N750" s="255"/>
      <c r="O750" s="255"/>
      <c r="P750" s="255"/>
      <c r="Q750" s="255"/>
      <c r="R750" s="255"/>
      <c r="S750" s="255"/>
      <c r="T750" s="256"/>
      <c r="AT750" s="257" t="s">
        <v>158</v>
      </c>
      <c r="AU750" s="257" t="s">
        <v>80</v>
      </c>
      <c r="AV750" s="12" t="s">
        <v>80</v>
      </c>
      <c r="AW750" s="12" t="s">
        <v>34</v>
      </c>
      <c r="AX750" s="12" t="s">
        <v>70</v>
      </c>
      <c r="AY750" s="257" t="s">
        <v>148</v>
      </c>
    </row>
    <row r="751" s="13" customFormat="1">
      <c r="B751" s="258"/>
      <c r="C751" s="259"/>
      <c r="D751" s="248" t="s">
        <v>158</v>
      </c>
      <c r="E751" s="260" t="s">
        <v>21</v>
      </c>
      <c r="F751" s="261" t="s">
        <v>1066</v>
      </c>
      <c r="G751" s="259"/>
      <c r="H751" s="260" t="s">
        <v>21</v>
      </c>
      <c r="I751" s="262"/>
      <c r="J751" s="259"/>
      <c r="K751" s="259"/>
      <c r="L751" s="263"/>
      <c r="M751" s="264"/>
      <c r="N751" s="265"/>
      <c r="O751" s="265"/>
      <c r="P751" s="265"/>
      <c r="Q751" s="265"/>
      <c r="R751" s="265"/>
      <c r="S751" s="265"/>
      <c r="T751" s="266"/>
      <c r="AT751" s="267" t="s">
        <v>158</v>
      </c>
      <c r="AU751" s="267" t="s">
        <v>80</v>
      </c>
      <c r="AV751" s="13" t="s">
        <v>78</v>
      </c>
      <c r="AW751" s="13" t="s">
        <v>34</v>
      </c>
      <c r="AX751" s="13" t="s">
        <v>70</v>
      </c>
      <c r="AY751" s="267" t="s">
        <v>148</v>
      </c>
    </row>
    <row r="752" s="12" customFormat="1">
      <c r="B752" s="246"/>
      <c r="C752" s="247"/>
      <c r="D752" s="248" t="s">
        <v>158</v>
      </c>
      <c r="E752" s="249" t="s">
        <v>21</v>
      </c>
      <c r="F752" s="250" t="s">
        <v>1106</v>
      </c>
      <c r="G752" s="247"/>
      <c r="H752" s="251">
        <v>22.529</v>
      </c>
      <c r="I752" s="252"/>
      <c r="J752" s="247"/>
      <c r="K752" s="247"/>
      <c r="L752" s="253"/>
      <c r="M752" s="254"/>
      <c r="N752" s="255"/>
      <c r="O752" s="255"/>
      <c r="P752" s="255"/>
      <c r="Q752" s="255"/>
      <c r="R752" s="255"/>
      <c r="S752" s="255"/>
      <c r="T752" s="256"/>
      <c r="AT752" s="257" t="s">
        <v>158</v>
      </c>
      <c r="AU752" s="257" t="s">
        <v>80</v>
      </c>
      <c r="AV752" s="12" t="s">
        <v>80</v>
      </c>
      <c r="AW752" s="12" t="s">
        <v>34</v>
      </c>
      <c r="AX752" s="12" t="s">
        <v>70</v>
      </c>
      <c r="AY752" s="257" t="s">
        <v>148</v>
      </c>
    </row>
    <row r="753" s="12" customFormat="1">
      <c r="B753" s="246"/>
      <c r="C753" s="247"/>
      <c r="D753" s="248" t="s">
        <v>158</v>
      </c>
      <c r="E753" s="249" t="s">
        <v>21</v>
      </c>
      <c r="F753" s="250" t="s">
        <v>1107</v>
      </c>
      <c r="G753" s="247"/>
      <c r="H753" s="251">
        <v>16.079999999999998</v>
      </c>
      <c r="I753" s="252"/>
      <c r="J753" s="247"/>
      <c r="K753" s="247"/>
      <c r="L753" s="253"/>
      <c r="M753" s="254"/>
      <c r="N753" s="255"/>
      <c r="O753" s="255"/>
      <c r="P753" s="255"/>
      <c r="Q753" s="255"/>
      <c r="R753" s="255"/>
      <c r="S753" s="255"/>
      <c r="T753" s="256"/>
      <c r="AT753" s="257" t="s">
        <v>158</v>
      </c>
      <c r="AU753" s="257" t="s">
        <v>80</v>
      </c>
      <c r="AV753" s="12" t="s">
        <v>80</v>
      </c>
      <c r="AW753" s="12" t="s">
        <v>34</v>
      </c>
      <c r="AX753" s="12" t="s">
        <v>70</v>
      </c>
      <c r="AY753" s="257" t="s">
        <v>148</v>
      </c>
    </row>
    <row r="754" s="13" customFormat="1">
      <c r="B754" s="258"/>
      <c r="C754" s="259"/>
      <c r="D754" s="248" t="s">
        <v>158</v>
      </c>
      <c r="E754" s="260" t="s">
        <v>21</v>
      </c>
      <c r="F754" s="261" t="s">
        <v>1069</v>
      </c>
      <c r="G754" s="259"/>
      <c r="H754" s="260" t="s">
        <v>21</v>
      </c>
      <c r="I754" s="262"/>
      <c r="J754" s="259"/>
      <c r="K754" s="259"/>
      <c r="L754" s="263"/>
      <c r="M754" s="264"/>
      <c r="N754" s="265"/>
      <c r="O754" s="265"/>
      <c r="P754" s="265"/>
      <c r="Q754" s="265"/>
      <c r="R754" s="265"/>
      <c r="S754" s="265"/>
      <c r="T754" s="266"/>
      <c r="AT754" s="267" t="s">
        <v>158</v>
      </c>
      <c r="AU754" s="267" t="s">
        <v>80</v>
      </c>
      <c r="AV754" s="13" t="s">
        <v>78</v>
      </c>
      <c r="AW754" s="13" t="s">
        <v>34</v>
      </c>
      <c r="AX754" s="13" t="s">
        <v>70</v>
      </c>
      <c r="AY754" s="267" t="s">
        <v>148</v>
      </c>
    </row>
    <row r="755" s="12" customFormat="1">
      <c r="B755" s="246"/>
      <c r="C755" s="247"/>
      <c r="D755" s="248" t="s">
        <v>158</v>
      </c>
      <c r="E755" s="249" t="s">
        <v>21</v>
      </c>
      <c r="F755" s="250" t="s">
        <v>1108</v>
      </c>
      <c r="G755" s="247"/>
      <c r="H755" s="251">
        <v>228.66</v>
      </c>
      <c r="I755" s="252"/>
      <c r="J755" s="247"/>
      <c r="K755" s="247"/>
      <c r="L755" s="253"/>
      <c r="M755" s="254"/>
      <c r="N755" s="255"/>
      <c r="O755" s="255"/>
      <c r="P755" s="255"/>
      <c r="Q755" s="255"/>
      <c r="R755" s="255"/>
      <c r="S755" s="255"/>
      <c r="T755" s="256"/>
      <c r="AT755" s="257" t="s">
        <v>158</v>
      </c>
      <c r="AU755" s="257" t="s">
        <v>80</v>
      </c>
      <c r="AV755" s="12" t="s">
        <v>80</v>
      </c>
      <c r="AW755" s="12" t="s">
        <v>34</v>
      </c>
      <c r="AX755" s="12" t="s">
        <v>70</v>
      </c>
      <c r="AY755" s="257" t="s">
        <v>148</v>
      </c>
    </row>
    <row r="756" s="12" customFormat="1">
      <c r="B756" s="246"/>
      <c r="C756" s="247"/>
      <c r="D756" s="248" t="s">
        <v>158</v>
      </c>
      <c r="E756" s="249" t="s">
        <v>21</v>
      </c>
      <c r="F756" s="250" t="s">
        <v>1098</v>
      </c>
      <c r="G756" s="247"/>
      <c r="H756" s="251">
        <v>-15.76</v>
      </c>
      <c r="I756" s="252"/>
      <c r="J756" s="247"/>
      <c r="K756" s="247"/>
      <c r="L756" s="253"/>
      <c r="M756" s="254"/>
      <c r="N756" s="255"/>
      <c r="O756" s="255"/>
      <c r="P756" s="255"/>
      <c r="Q756" s="255"/>
      <c r="R756" s="255"/>
      <c r="S756" s="255"/>
      <c r="T756" s="256"/>
      <c r="AT756" s="257" t="s">
        <v>158</v>
      </c>
      <c r="AU756" s="257" t="s">
        <v>80</v>
      </c>
      <c r="AV756" s="12" t="s">
        <v>80</v>
      </c>
      <c r="AW756" s="12" t="s">
        <v>34</v>
      </c>
      <c r="AX756" s="12" t="s">
        <v>70</v>
      </c>
      <c r="AY756" s="257" t="s">
        <v>148</v>
      </c>
    </row>
    <row r="757" s="15" customFormat="1">
      <c r="B757" s="289"/>
      <c r="C757" s="290"/>
      <c r="D757" s="248" t="s">
        <v>158</v>
      </c>
      <c r="E757" s="291" t="s">
        <v>21</v>
      </c>
      <c r="F757" s="292" t="s">
        <v>1109</v>
      </c>
      <c r="G757" s="290"/>
      <c r="H757" s="293">
        <v>327.83300000000003</v>
      </c>
      <c r="I757" s="294"/>
      <c r="J757" s="290"/>
      <c r="K757" s="290"/>
      <c r="L757" s="295"/>
      <c r="M757" s="296"/>
      <c r="N757" s="297"/>
      <c r="O757" s="297"/>
      <c r="P757" s="297"/>
      <c r="Q757" s="297"/>
      <c r="R757" s="297"/>
      <c r="S757" s="297"/>
      <c r="T757" s="298"/>
      <c r="AT757" s="299" t="s">
        <v>158</v>
      </c>
      <c r="AU757" s="299" t="s">
        <v>80</v>
      </c>
      <c r="AV757" s="15" t="s">
        <v>149</v>
      </c>
      <c r="AW757" s="15" t="s">
        <v>34</v>
      </c>
      <c r="AX757" s="15" t="s">
        <v>70</v>
      </c>
      <c r="AY757" s="299" t="s">
        <v>148</v>
      </c>
    </row>
    <row r="758" s="12" customFormat="1">
      <c r="B758" s="246"/>
      <c r="C758" s="247"/>
      <c r="D758" s="248" t="s">
        <v>158</v>
      </c>
      <c r="E758" s="249" t="s">
        <v>21</v>
      </c>
      <c r="F758" s="250" t="s">
        <v>21</v>
      </c>
      <c r="G758" s="247"/>
      <c r="H758" s="251">
        <v>0</v>
      </c>
      <c r="I758" s="252"/>
      <c r="J758" s="247"/>
      <c r="K758" s="247"/>
      <c r="L758" s="253"/>
      <c r="M758" s="254"/>
      <c r="N758" s="255"/>
      <c r="O758" s="255"/>
      <c r="P758" s="255"/>
      <c r="Q758" s="255"/>
      <c r="R758" s="255"/>
      <c r="S758" s="255"/>
      <c r="T758" s="256"/>
      <c r="AT758" s="257" t="s">
        <v>158</v>
      </c>
      <c r="AU758" s="257" t="s">
        <v>80</v>
      </c>
      <c r="AV758" s="12" t="s">
        <v>80</v>
      </c>
      <c r="AW758" s="12" t="s">
        <v>34</v>
      </c>
      <c r="AX758" s="12" t="s">
        <v>70</v>
      </c>
      <c r="AY758" s="257" t="s">
        <v>148</v>
      </c>
    </row>
    <row r="759" s="13" customFormat="1">
      <c r="B759" s="258"/>
      <c r="C759" s="259"/>
      <c r="D759" s="248" t="s">
        <v>158</v>
      </c>
      <c r="E759" s="260" t="s">
        <v>21</v>
      </c>
      <c r="F759" s="261" t="s">
        <v>1110</v>
      </c>
      <c r="G759" s="259"/>
      <c r="H759" s="260" t="s">
        <v>21</v>
      </c>
      <c r="I759" s="262"/>
      <c r="J759" s="259"/>
      <c r="K759" s="259"/>
      <c r="L759" s="263"/>
      <c r="M759" s="264"/>
      <c r="N759" s="265"/>
      <c r="O759" s="265"/>
      <c r="P759" s="265"/>
      <c r="Q759" s="265"/>
      <c r="R759" s="265"/>
      <c r="S759" s="265"/>
      <c r="T759" s="266"/>
      <c r="AT759" s="267" t="s">
        <v>158</v>
      </c>
      <c r="AU759" s="267" t="s">
        <v>80</v>
      </c>
      <c r="AV759" s="13" t="s">
        <v>78</v>
      </c>
      <c r="AW759" s="13" t="s">
        <v>34</v>
      </c>
      <c r="AX759" s="13" t="s">
        <v>70</v>
      </c>
      <c r="AY759" s="267" t="s">
        <v>148</v>
      </c>
    </row>
    <row r="760" s="13" customFormat="1">
      <c r="B760" s="258"/>
      <c r="C760" s="259"/>
      <c r="D760" s="248" t="s">
        <v>158</v>
      </c>
      <c r="E760" s="260" t="s">
        <v>21</v>
      </c>
      <c r="F760" s="261" t="s">
        <v>1069</v>
      </c>
      <c r="G760" s="259"/>
      <c r="H760" s="260" t="s">
        <v>21</v>
      </c>
      <c r="I760" s="262"/>
      <c r="J760" s="259"/>
      <c r="K760" s="259"/>
      <c r="L760" s="263"/>
      <c r="M760" s="264"/>
      <c r="N760" s="265"/>
      <c r="O760" s="265"/>
      <c r="P760" s="265"/>
      <c r="Q760" s="265"/>
      <c r="R760" s="265"/>
      <c r="S760" s="265"/>
      <c r="T760" s="266"/>
      <c r="AT760" s="267" t="s">
        <v>158</v>
      </c>
      <c r="AU760" s="267" t="s">
        <v>80</v>
      </c>
      <c r="AV760" s="13" t="s">
        <v>78</v>
      </c>
      <c r="AW760" s="13" t="s">
        <v>34</v>
      </c>
      <c r="AX760" s="13" t="s">
        <v>70</v>
      </c>
      <c r="AY760" s="267" t="s">
        <v>148</v>
      </c>
    </row>
    <row r="761" s="12" customFormat="1">
      <c r="B761" s="246"/>
      <c r="C761" s="247"/>
      <c r="D761" s="248" t="s">
        <v>158</v>
      </c>
      <c r="E761" s="249" t="s">
        <v>21</v>
      </c>
      <c r="F761" s="250" t="s">
        <v>1111</v>
      </c>
      <c r="G761" s="247"/>
      <c r="H761" s="251">
        <v>206.46000000000001</v>
      </c>
      <c r="I761" s="252"/>
      <c r="J761" s="247"/>
      <c r="K761" s="247"/>
      <c r="L761" s="253"/>
      <c r="M761" s="254"/>
      <c r="N761" s="255"/>
      <c r="O761" s="255"/>
      <c r="P761" s="255"/>
      <c r="Q761" s="255"/>
      <c r="R761" s="255"/>
      <c r="S761" s="255"/>
      <c r="T761" s="256"/>
      <c r="AT761" s="257" t="s">
        <v>158</v>
      </c>
      <c r="AU761" s="257" t="s">
        <v>80</v>
      </c>
      <c r="AV761" s="12" t="s">
        <v>80</v>
      </c>
      <c r="AW761" s="12" t="s">
        <v>34</v>
      </c>
      <c r="AX761" s="12" t="s">
        <v>70</v>
      </c>
      <c r="AY761" s="257" t="s">
        <v>148</v>
      </c>
    </row>
    <row r="762" s="12" customFormat="1">
      <c r="B762" s="246"/>
      <c r="C762" s="247"/>
      <c r="D762" s="248" t="s">
        <v>158</v>
      </c>
      <c r="E762" s="249" t="s">
        <v>21</v>
      </c>
      <c r="F762" s="250" t="s">
        <v>1112</v>
      </c>
      <c r="G762" s="247"/>
      <c r="H762" s="251">
        <v>-14.183999999999999</v>
      </c>
      <c r="I762" s="252"/>
      <c r="J762" s="247"/>
      <c r="K762" s="247"/>
      <c r="L762" s="253"/>
      <c r="M762" s="254"/>
      <c r="N762" s="255"/>
      <c r="O762" s="255"/>
      <c r="P762" s="255"/>
      <c r="Q762" s="255"/>
      <c r="R762" s="255"/>
      <c r="S762" s="255"/>
      <c r="T762" s="256"/>
      <c r="AT762" s="257" t="s">
        <v>158</v>
      </c>
      <c r="AU762" s="257" t="s">
        <v>80</v>
      </c>
      <c r="AV762" s="12" t="s">
        <v>80</v>
      </c>
      <c r="AW762" s="12" t="s">
        <v>34</v>
      </c>
      <c r="AX762" s="12" t="s">
        <v>70</v>
      </c>
      <c r="AY762" s="257" t="s">
        <v>148</v>
      </c>
    </row>
    <row r="763" s="15" customFormat="1">
      <c r="B763" s="289"/>
      <c r="C763" s="290"/>
      <c r="D763" s="248" t="s">
        <v>158</v>
      </c>
      <c r="E763" s="291" t="s">
        <v>21</v>
      </c>
      <c r="F763" s="292" t="s">
        <v>1113</v>
      </c>
      <c r="G763" s="290"/>
      <c r="H763" s="293">
        <v>192.27600000000001</v>
      </c>
      <c r="I763" s="294"/>
      <c r="J763" s="290"/>
      <c r="K763" s="290"/>
      <c r="L763" s="295"/>
      <c r="M763" s="296"/>
      <c r="N763" s="297"/>
      <c r="O763" s="297"/>
      <c r="P763" s="297"/>
      <c r="Q763" s="297"/>
      <c r="R763" s="297"/>
      <c r="S763" s="297"/>
      <c r="T763" s="298"/>
      <c r="AT763" s="299" t="s">
        <v>158</v>
      </c>
      <c r="AU763" s="299" t="s">
        <v>80</v>
      </c>
      <c r="AV763" s="15" t="s">
        <v>149</v>
      </c>
      <c r="AW763" s="15" t="s">
        <v>34</v>
      </c>
      <c r="AX763" s="15" t="s">
        <v>70</v>
      </c>
      <c r="AY763" s="299" t="s">
        <v>148</v>
      </c>
    </row>
    <row r="764" s="14" customFormat="1">
      <c r="B764" s="268"/>
      <c r="C764" s="269"/>
      <c r="D764" s="248" t="s">
        <v>158</v>
      </c>
      <c r="E764" s="270" t="s">
        <v>21</v>
      </c>
      <c r="F764" s="271" t="s">
        <v>174</v>
      </c>
      <c r="G764" s="269"/>
      <c r="H764" s="272">
        <v>1351.9449999999999</v>
      </c>
      <c r="I764" s="273"/>
      <c r="J764" s="269"/>
      <c r="K764" s="269"/>
      <c r="L764" s="274"/>
      <c r="M764" s="275"/>
      <c r="N764" s="276"/>
      <c r="O764" s="276"/>
      <c r="P764" s="276"/>
      <c r="Q764" s="276"/>
      <c r="R764" s="276"/>
      <c r="S764" s="276"/>
      <c r="T764" s="277"/>
      <c r="AT764" s="278" t="s">
        <v>158</v>
      </c>
      <c r="AU764" s="278" t="s">
        <v>80</v>
      </c>
      <c r="AV764" s="14" t="s">
        <v>156</v>
      </c>
      <c r="AW764" s="14" t="s">
        <v>34</v>
      </c>
      <c r="AX764" s="14" t="s">
        <v>78</v>
      </c>
      <c r="AY764" s="278" t="s">
        <v>148</v>
      </c>
    </row>
    <row r="765" s="1" customFormat="1" ht="16.5" customHeight="1">
      <c r="B765" s="47"/>
      <c r="C765" s="234" t="s">
        <v>1114</v>
      </c>
      <c r="D765" s="234" t="s">
        <v>151</v>
      </c>
      <c r="E765" s="235" t="s">
        <v>1115</v>
      </c>
      <c r="F765" s="236" t="s">
        <v>1116</v>
      </c>
      <c r="G765" s="237" t="s">
        <v>154</v>
      </c>
      <c r="H765" s="238">
        <v>1351.9449999999999</v>
      </c>
      <c r="I765" s="239"/>
      <c r="J765" s="240">
        <f>ROUND(I765*H765,2)</f>
        <v>0</v>
      </c>
      <c r="K765" s="236" t="s">
        <v>155</v>
      </c>
      <c r="L765" s="73"/>
      <c r="M765" s="241" t="s">
        <v>21</v>
      </c>
      <c r="N765" s="242" t="s">
        <v>41</v>
      </c>
      <c r="O765" s="48"/>
      <c r="P765" s="243">
        <f>O765*H765</f>
        <v>0</v>
      </c>
      <c r="Q765" s="243">
        <v>0</v>
      </c>
      <c r="R765" s="243">
        <f>Q765*H765</f>
        <v>0</v>
      </c>
      <c r="S765" s="243">
        <v>0</v>
      </c>
      <c r="T765" s="244">
        <f>S765*H765</f>
        <v>0</v>
      </c>
      <c r="AR765" s="25" t="s">
        <v>238</v>
      </c>
      <c r="AT765" s="25" t="s">
        <v>151</v>
      </c>
      <c r="AU765" s="25" t="s">
        <v>80</v>
      </c>
      <c r="AY765" s="25" t="s">
        <v>148</v>
      </c>
      <c r="BE765" s="245">
        <f>IF(N765="základní",J765,0)</f>
        <v>0</v>
      </c>
      <c r="BF765" s="245">
        <f>IF(N765="snížená",J765,0)</f>
        <v>0</v>
      </c>
      <c r="BG765" s="245">
        <f>IF(N765="zákl. přenesená",J765,0)</f>
        <v>0</v>
      </c>
      <c r="BH765" s="245">
        <f>IF(N765="sníž. přenesená",J765,0)</f>
        <v>0</v>
      </c>
      <c r="BI765" s="245">
        <f>IF(N765="nulová",J765,0)</f>
        <v>0</v>
      </c>
      <c r="BJ765" s="25" t="s">
        <v>78</v>
      </c>
      <c r="BK765" s="245">
        <f>ROUND(I765*H765,2)</f>
        <v>0</v>
      </c>
      <c r="BL765" s="25" t="s">
        <v>238</v>
      </c>
      <c r="BM765" s="25" t="s">
        <v>1117</v>
      </c>
    </row>
    <row r="766" s="1" customFormat="1" ht="25.5" customHeight="1">
      <c r="B766" s="47"/>
      <c r="C766" s="234" t="s">
        <v>1118</v>
      </c>
      <c r="D766" s="234" t="s">
        <v>151</v>
      </c>
      <c r="E766" s="235" t="s">
        <v>1119</v>
      </c>
      <c r="F766" s="236" t="s">
        <v>1120</v>
      </c>
      <c r="G766" s="237" t="s">
        <v>185</v>
      </c>
      <c r="H766" s="238">
        <v>150</v>
      </c>
      <c r="I766" s="239"/>
      <c r="J766" s="240">
        <f>ROUND(I766*H766,2)</f>
        <v>0</v>
      </c>
      <c r="K766" s="236" t="s">
        <v>155</v>
      </c>
      <c r="L766" s="73"/>
      <c r="M766" s="241" t="s">
        <v>21</v>
      </c>
      <c r="N766" s="242" t="s">
        <v>41</v>
      </c>
      <c r="O766" s="48"/>
      <c r="P766" s="243">
        <f>O766*H766</f>
        <v>0</v>
      </c>
      <c r="Q766" s="243">
        <v>0.0011299999999999999</v>
      </c>
      <c r="R766" s="243">
        <f>Q766*H766</f>
        <v>0.16949999999999998</v>
      </c>
      <c r="S766" s="243">
        <v>0</v>
      </c>
      <c r="T766" s="244">
        <f>S766*H766</f>
        <v>0</v>
      </c>
      <c r="AR766" s="25" t="s">
        <v>238</v>
      </c>
      <c r="AT766" s="25" t="s">
        <v>151</v>
      </c>
      <c r="AU766" s="25" t="s">
        <v>80</v>
      </c>
      <c r="AY766" s="25" t="s">
        <v>148</v>
      </c>
      <c r="BE766" s="245">
        <f>IF(N766="základní",J766,0)</f>
        <v>0</v>
      </c>
      <c r="BF766" s="245">
        <f>IF(N766="snížená",J766,0)</f>
        <v>0</v>
      </c>
      <c r="BG766" s="245">
        <f>IF(N766="zákl. přenesená",J766,0)</f>
        <v>0</v>
      </c>
      <c r="BH766" s="245">
        <f>IF(N766="sníž. přenesená",J766,0)</f>
        <v>0</v>
      </c>
      <c r="BI766" s="245">
        <f>IF(N766="nulová",J766,0)</f>
        <v>0</v>
      </c>
      <c r="BJ766" s="25" t="s">
        <v>78</v>
      </c>
      <c r="BK766" s="245">
        <f>ROUND(I766*H766,2)</f>
        <v>0</v>
      </c>
      <c r="BL766" s="25" t="s">
        <v>238</v>
      </c>
      <c r="BM766" s="25" t="s">
        <v>1121</v>
      </c>
    </row>
    <row r="767" s="1" customFormat="1" ht="25.5" customHeight="1">
      <c r="B767" s="47"/>
      <c r="C767" s="234" t="s">
        <v>1122</v>
      </c>
      <c r="D767" s="234" t="s">
        <v>151</v>
      </c>
      <c r="E767" s="235" t="s">
        <v>1123</v>
      </c>
      <c r="F767" s="236" t="s">
        <v>1124</v>
      </c>
      <c r="G767" s="237" t="s">
        <v>154</v>
      </c>
      <c r="H767" s="238">
        <v>88.585999999999999</v>
      </c>
      <c r="I767" s="239"/>
      <c r="J767" s="240">
        <f>ROUND(I767*H767,2)</f>
        <v>0</v>
      </c>
      <c r="K767" s="236" t="s">
        <v>155</v>
      </c>
      <c r="L767" s="73"/>
      <c r="M767" s="241" t="s">
        <v>21</v>
      </c>
      <c r="N767" s="242" t="s">
        <v>41</v>
      </c>
      <c r="O767" s="48"/>
      <c r="P767" s="243">
        <f>O767*H767</f>
        <v>0</v>
      </c>
      <c r="Q767" s="243">
        <v>0.00027</v>
      </c>
      <c r="R767" s="243">
        <f>Q767*H767</f>
        <v>0.02391822</v>
      </c>
      <c r="S767" s="243">
        <v>0</v>
      </c>
      <c r="T767" s="244">
        <f>S767*H767</f>
        <v>0</v>
      </c>
      <c r="AR767" s="25" t="s">
        <v>238</v>
      </c>
      <c r="AT767" s="25" t="s">
        <v>151</v>
      </c>
      <c r="AU767" s="25" t="s">
        <v>80</v>
      </c>
      <c r="AY767" s="25" t="s">
        <v>148</v>
      </c>
      <c r="BE767" s="245">
        <f>IF(N767="základní",J767,0)</f>
        <v>0</v>
      </c>
      <c r="BF767" s="245">
        <f>IF(N767="snížená",J767,0)</f>
        <v>0</v>
      </c>
      <c r="BG767" s="245">
        <f>IF(N767="zákl. přenesená",J767,0)</f>
        <v>0</v>
      </c>
      <c r="BH767" s="245">
        <f>IF(N767="sníž. přenesená",J767,0)</f>
        <v>0</v>
      </c>
      <c r="BI767" s="245">
        <f>IF(N767="nulová",J767,0)</f>
        <v>0</v>
      </c>
      <c r="BJ767" s="25" t="s">
        <v>78</v>
      </c>
      <c r="BK767" s="245">
        <f>ROUND(I767*H767,2)</f>
        <v>0</v>
      </c>
      <c r="BL767" s="25" t="s">
        <v>238</v>
      </c>
      <c r="BM767" s="25" t="s">
        <v>1125</v>
      </c>
    </row>
    <row r="768" s="13" customFormat="1">
      <c r="B768" s="258"/>
      <c r="C768" s="259"/>
      <c r="D768" s="248" t="s">
        <v>158</v>
      </c>
      <c r="E768" s="260" t="s">
        <v>21</v>
      </c>
      <c r="F768" s="261" t="s">
        <v>1126</v>
      </c>
      <c r="G768" s="259"/>
      <c r="H768" s="260" t="s">
        <v>21</v>
      </c>
      <c r="I768" s="262"/>
      <c r="J768" s="259"/>
      <c r="K768" s="259"/>
      <c r="L768" s="263"/>
      <c r="M768" s="264"/>
      <c r="N768" s="265"/>
      <c r="O768" s="265"/>
      <c r="P768" s="265"/>
      <c r="Q768" s="265"/>
      <c r="R768" s="265"/>
      <c r="S768" s="265"/>
      <c r="T768" s="266"/>
      <c r="AT768" s="267" t="s">
        <v>158</v>
      </c>
      <c r="AU768" s="267" t="s">
        <v>80</v>
      </c>
      <c r="AV768" s="13" t="s">
        <v>78</v>
      </c>
      <c r="AW768" s="13" t="s">
        <v>34</v>
      </c>
      <c r="AX768" s="13" t="s">
        <v>70</v>
      </c>
      <c r="AY768" s="267" t="s">
        <v>148</v>
      </c>
    </row>
    <row r="769" s="12" customFormat="1">
      <c r="B769" s="246"/>
      <c r="C769" s="247"/>
      <c r="D769" s="248" t="s">
        <v>158</v>
      </c>
      <c r="E769" s="249" t="s">
        <v>21</v>
      </c>
      <c r="F769" s="250" t="s">
        <v>1127</v>
      </c>
      <c r="G769" s="247"/>
      <c r="H769" s="251">
        <v>68.436000000000007</v>
      </c>
      <c r="I769" s="252"/>
      <c r="J769" s="247"/>
      <c r="K769" s="247"/>
      <c r="L769" s="253"/>
      <c r="M769" s="254"/>
      <c r="N769" s="255"/>
      <c r="O769" s="255"/>
      <c r="P769" s="255"/>
      <c r="Q769" s="255"/>
      <c r="R769" s="255"/>
      <c r="S769" s="255"/>
      <c r="T769" s="256"/>
      <c r="AT769" s="257" t="s">
        <v>158</v>
      </c>
      <c r="AU769" s="257" t="s">
        <v>80</v>
      </c>
      <c r="AV769" s="12" t="s">
        <v>80</v>
      </c>
      <c r="AW769" s="12" t="s">
        <v>34</v>
      </c>
      <c r="AX769" s="12" t="s">
        <v>70</v>
      </c>
      <c r="AY769" s="257" t="s">
        <v>148</v>
      </c>
    </row>
    <row r="770" s="12" customFormat="1">
      <c r="B770" s="246"/>
      <c r="C770" s="247"/>
      <c r="D770" s="248" t="s">
        <v>158</v>
      </c>
      <c r="E770" s="249" t="s">
        <v>21</v>
      </c>
      <c r="F770" s="250" t="s">
        <v>1128</v>
      </c>
      <c r="G770" s="247"/>
      <c r="H770" s="251">
        <v>11.348000000000001</v>
      </c>
      <c r="I770" s="252"/>
      <c r="J770" s="247"/>
      <c r="K770" s="247"/>
      <c r="L770" s="253"/>
      <c r="M770" s="254"/>
      <c r="N770" s="255"/>
      <c r="O770" s="255"/>
      <c r="P770" s="255"/>
      <c r="Q770" s="255"/>
      <c r="R770" s="255"/>
      <c r="S770" s="255"/>
      <c r="T770" s="256"/>
      <c r="AT770" s="257" t="s">
        <v>158</v>
      </c>
      <c r="AU770" s="257" t="s">
        <v>80</v>
      </c>
      <c r="AV770" s="12" t="s">
        <v>80</v>
      </c>
      <c r="AW770" s="12" t="s">
        <v>34</v>
      </c>
      <c r="AX770" s="12" t="s">
        <v>70</v>
      </c>
      <c r="AY770" s="257" t="s">
        <v>148</v>
      </c>
    </row>
    <row r="771" s="12" customFormat="1">
      <c r="B771" s="246"/>
      <c r="C771" s="247"/>
      <c r="D771" s="248" t="s">
        <v>158</v>
      </c>
      <c r="E771" s="249" t="s">
        <v>21</v>
      </c>
      <c r="F771" s="250" t="s">
        <v>1129</v>
      </c>
      <c r="G771" s="247"/>
      <c r="H771" s="251">
        <v>8.8019999999999996</v>
      </c>
      <c r="I771" s="252"/>
      <c r="J771" s="247"/>
      <c r="K771" s="247"/>
      <c r="L771" s="253"/>
      <c r="M771" s="254"/>
      <c r="N771" s="255"/>
      <c r="O771" s="255"/>
      <c r="P771" s="255"/>
      <c r="Q771" s="255"/>
      <c r="R771" s="255"/>
      <c r="S771" s="255"/>
      <c r="T771" s="256"/>
      <c r="AT771" s="257" t="s">
        <v>158</v>
      </c>
      <c r="AU771" s="257" t="s">
        <v>80</v>
      </c>
      <c r="AV771" s="12" t="s">
        <v>80</v>
      </c>
      <c r="AW771" s="12" t="s">
        <v>34</v>
      </c>
      <c r="AX771" s="12" t="s">
        <v>70</v>
      </c>
      <c r="AY771" s="257" t="s">
        <v>148</v>
      </c>
    </row>
    <row r="772" s="14" customFormat="1">
      <c r="B772" s="268"/>
      <c r="C772" s="269"/>
      <c r="D772" s="248" t="s">
        <v>158</v>
      </c>
      <c r="E772" s="270" t="s">
        <v>21</v>
      </c>
      <c r="F772" s="271" t="s">
        <v>174</v>
      </c>
      <c r="G772" s="269"/>
      <c r="H772" s="272">
        <v>88.585999999999999</v>
      </c>
      <c r="I772" s="273"/>
      <c r="J772" s="269"/>
      <c r="K772" s="269"/>
      <c r="L772" s="274"/>
      <c r="M772" s="275"/>
      <c r="N772" s="276"/>
      <c r="O772" s="276"/>
      <c r="P772" s="276"/>
      <c r="Q772" s="276"/>
      <c r="R772" s="276"/>
      <c r="S772" s="276"/>
      <c r="T772" s="277"/>
      <c r="AT772" s="278" t="s">
        <v>158</v>
      </c>
      <c r="AU772" s="278" t="s">
        <v>80</v>
      </c>
      <c r="AV772" s="14" t="s">
        <v>156</v>
      </c>
      <c r="AW772" s="14" t="s">
        <v>34</v>
      </c>
      <c r="AX772" s="14" t="s">
        <v>78</v>
      </c>
      <c r="AY772" s="278" t="s">
        <v>148</v>
      </c>
    </row>
    <row r="773" s="1" customFormat="1" ht="25.5" customHeight="1">
      <c r="B773" s="47"/>
      <c r="C773" s="234" t="s">
        <v>1130</v>
      </c>
      <c r="D773" s="234" t="s">
        <v>151</v>
      </c>
      <c r="E773" s="235" t="s">
        <v>1131</v>
      </c>
      <c r="F773" s="236" t="s">
        <v>1132</v>
      </c>
      <c r="G773" s="237" t="s">
        <v>154</v>
      </c>
      <c r="H773" s="238">
        <v>1263.3589999999999</v>
      </c>
      <c r="I773" s="239"/>
      <c r="J773" s="240">
        <f>ROUND(I773*H773,2)</f>
        <v>0</v>
      </c>
      <c r="K773" s="236" t="s">
        <v>155</v>
      </c>
      <c r="L773" s="73"/>
      <c r="M773" s="241" t="s">
        <v>21</v>
      </c>
      <c r="N773" s="242" t="s">
        <v>41</v>
      </c>
      <c r="O773" s="48"/>
      <c r="P773" s="243">
        <f>O773*H773</f>
        <v>0</v>
      </c>
      <c r="Q773" s="243">
        <v>0.00029</v>
      </c>
      <c r="R773" s="243">
        <f>Q773*H773</f>
        <v>0.36637410999999998</v>
      </c>
      <c r="S773" s="243">
        <v>0</v>
      </c>
      <c r="T773" s="244">
        <f>S773*H773</f>
        <v>0</v>
      </c>
      <c r="AR773" s="25" t="s">
        <v>238</v>
      </c>
      <c r="AT773" s="25" t="s">
        <v>151</v>
      </c>
      <c r="AU773" s="25" t="s">
        <v>80</v>
      </c>
      <c r="AY773" s="25" t="s">
        <v>148</v>
      </c>
      <c r="BE773" s="245">
        <f>IF(N773="základní",J773,0)</f>
        <v>0</v>
      </c>
      <c r="BF773" s="245">
        <f>IF(N773="snížená",J773,0)</f>
        <v>0</v>
      </c>
      <c r="BG773" s="245">
        <f>IF(N773="zákl. přenesená",J773,0)</f>
        <v>0</v>
      </c>
      <c r="BH773" s="245">
        <f>IF(N773="sníž. přenesená",J773,0)</f>
        <v>0</v>
      </c>
      <c r="BI773" s="245">
        <f>IF(N773="nulová",J773,0)</f>
        <v>0</v>
      </c>
      <c r="BJ773" s="25" t="s">
        <v>78</v>
      </c>
      <c r="BK773" s="245">
        <f>ROUND(I773*H773,2)</f>
        <v>0</v>
      </c>
      <c r="BL773" s="25" t="s">
        <v>238</v>
      </c>
      <c r="BM773" s="25" t="s">
        <v>1133</v>
      </c>
    </row>
    <row r="774" s="12" customFormat="1">
      <c r="B774" s="246"/>
      <c r="C774" s="247"/>
      <c r="D774" s="248" t="s">
        <v>158</v>
      </c>
      <c r="E774" s="249" t="s">
        <v>21</v>
      </c>
      <c r="F774" s="250" t="s">
        <v>1134</v>
      </c>
      <c r="G774" s="247"/>
      <c r="H774" s="251">
        <v>1263.3589999999999</v>
      </c>
      <c r="I774" s="252"/>
      <c r="J774" s="247"/>
      <c r="K774" s="247"/>
      <c r="L774" s="253"/>
      <c r="M774" s="254"/>
      <c r="N774" s="255"/>
      <c r="O774" s="255"/>
      <c r="P774" s="255"/>
      <c r="Q774" s="255"/>
      <c r="R774" s="255"/>
      <c r="S774" s="255"/>
      <c r="T774" s="256"/>
      <c r="AT774" s="257" t="s">
        <v>158</v>
      </c>
      <c r="AU774" s="257" t="s">
        <v>80</v>
      </c>
      <c r="AV774" s="12" t="s">
        <v>80</v>
      </c>
      <c r="AW774" s="12" t="s">
        <v>34</v>
      </c>
      <c r="AX774" s="12" t="s">
        <v>78</v>
      </c>
      <c r="AY774" s="257" t="s">
        <v>148</v>
      </c>
    </row>
    <row r="775" s="1" customFormat="1" ht="25.5" customHeight="1">
      <c r="B775" s="47"/>
      <c r="C775" s="234" t="s">
        <v>1135</v>
      </c>
      <c r="D775" s="234" t="s">
        <v>151</v>
      </c>
      <c r="E775" s="235" t="s">
        <v>1136</v>
      </c>
      <c r="F775" s="236" t="s">
        <v>1137</v>
      </c>
      <c r="G775" s="237" t="s">
        <v>154</v>
      </c>
      <c r="H775" s="238">
        <v>500</v>
      </c>
      <c r="I775" s="239"/>
      <c r="J775" s="240">
        <f>ROUND(I775*H775,2)</f>
        <v>0</v>
      </c>
      <c r="K775" s="236" t="s">
        <v>155</v>
      </c>
      <c r="L775" s="73"/>
      <c r="M775" s="241" t="s">
        <v>21</v>
      </c>
      <c r="N775" s="242" t="s">
        <v>41</v>
      </c>
      <c r="O775" s="48"/>
      <c r="P775" s="243">
        <f>O775*H775</f>
        <v>0</v>
      </c>
      <c r="Q775" s="243">
        <v>1.0000000000000001E-05</v>
      </c>
      <c r="R775" s="243">
        <f>Q775*H775</f>
        <v>0.0050000000000000001</v>
      </c>
      <c r="S775" s="243">
        <v>0</v>
      </c>
      <c r="T775" s="244">
        <f>S775*H775</f>
        <v>0</v>
      </c>
      <c r="AR775" s="25" t="s">
        <v>238</v>
      </c>
      <c r="AT775" s="25" t="s">
        <v>151</v>
      </c>
      <c r="AU775" s="25" t="s">
        <v>80</v>
      </c>
      <c r="AY775" s="25" t="s">
        <v>148</v>
      </c>
      <c r="BE775" s="245">
        <f>IF(N775="základní",J775,0)</f>
        <v>0</v>
      </c>
      <c r="BF775" s="245">
        <f>IF(N775="snížená",J775,0)</f>
        <v>0</v>
      </c>
      <c r="BG775" s="245">
        <f>IF(N775="zákl. přenesená",J775,0)</f>
        <v>0</v>
      </c>
      <c r="BH775" s="245">
        <f>IF(N775="sníž. přenesená",J775,0)</f>
        <v>0</v>
      </c>
      <c r="BI775" s="245">
        <f>IF(N775="nulová",J775,0)</f>
        <v>0</v>
      </c>
      <c r="BJ775" s="25" t="s">
        <v>78</v>
      </c>
      <c r="BK775" s="245">
        <f>ROUND(I775*H775,2)</f>
        <v>0</v>
      </c>
      <c r="BL775" s="25" t="s">
        <v>238</v>
      </c>
      <c r="BM775" s="25" t="s">
        <v>1138</v>
      </c>
    </row>
    <row r="776" s="11" customFormat="1" ht="37.44" customHeight="1">
      <c r="B776" s="218"/>
      <c r="C776" s="219"/>
      <c r="D776" s="220" t="s">
        <v>69</v>
      </c>
      <c r="E776" s="221" t="s">
        <v>1139</v>
      </c>
      <c r="F776" s="221" t="s">
        <v>1140</v>
      </c>
      <c r="G776" s="219"/>
      <c r="H776" s="219"/>
      <c r="I776" s="222"/>
      <c r="J776" s="223">
        <f>BK776</f>
        <v>0</v>
      </c>
      <c r="K776" s="219"/>
      <c r="L776" s="224"/>
      <c r="M776" s="225"/>
      <c r="N776" s="226"/>
      <c r="O776" s="226"/>
      <c r="P776" s="227">
        <f>P777+P779</f>
        <v>0</v>
      </c>
      <c r="Q776" s="226"/>
      <c r="R776" s="227">
        <f>R777+R779</f>
        <v>0</v>
      </c>
      <c r="S776" s="226"/>
      <c r="T776" s="228">
        <f>T777+T779</f>
        <v>0</v>
      </c>
      <c r="AR776" s="229" t="s">
        <v>175</v>
      </c>
      <c r="AT776" s="230" t="s">
        <v>69</v>
      </c>
      <c r="AU776" s="230" t="s">
        <v>70</v>
      </c>
      <c r="AY776" s="229" t="s">
        <v>148</v>
      </c>
      <c r="BK776" s="231">
        <f>BK777+BK779</f>
        <v>0</v>
      </c>
    </row>
    <row r="777" s="11" customFormat="1" ht="19.92" customHeight="1">
      <c r="B777" s="218"/>
      <c r="C777" s="219"/>
      <c r="D777" s="220" t="s">
        <v>69</v>
      </c>
      <c r="E777" s="232" t="s">
        <v>1141</v>
      </c>
      <c r="F777" s="232" t="s">
        <v>1142</v>
      </c>
      <c r="G777" s="219"/>
      <c r="H777" s="219"/>
      <c r="I777" s="222"/>
      <c r="J777" s="233">
        <f>BK777</f>
        <v>0</v>
      </c>
      <c r="K777" s="219"/>
      <c r="L777" s="224"/>
      <c r="M777" s="225"/>
      <c r="N777" s="226"/>
      <c r="O777" s="226"/>
      <c r="P777" s="227">
        <f>P778</f>
        <v>0</v>
      </c>
      <c r="Q777" s="226"/>
      <c r="R777" s="227">
        <f>R778</f>
        <v>0</v>
      </c>
      <c r="S777" s="226"/>
      <c r="T777" s="228">
        <f>T778</f>
        <v>0</v>
      </c>
      <c r="AR777" s="229" t="s">
        <v>175</v>
      </c>
      <c r="AT777" s="230" t="s">
        <v>69</v>
      </c>
      <c r="AU777" s="230" t="s">
        <v>78</v>
      </c>
      <c r="AY777" s="229" t="s">
        <v>148</v>
      </c>
      <c r="BK777" s="231">
        <f>BK778</f>
        <v>0</v>
      </c>
    </row>
    <row r="778" s="1" customFormat="1" ht="16.5" customHeight="1">
      <c r="B778" s="47"/>
      <c r="C778" s="234" t="s">
        <v>1143</v>
      </c>
      <c r="D778" s="234" t="s">
        <v>151</v>
      </c>
      <c r="E778" s="235" t="s">
        <v>1144</v>
      </c>
      <c r="F778" s="236" t="s">
        <v>1145</v>
      </c>
      <c r="G778" s="237" t="s">
        <v>1146</v>
      </c>
      <c r="H778" s="238">
        <v>1</v>
      </c>
      <c r="I778" s="239"/>
      <c r="J778" s="240">
        <f>ROUND(I778*H778,2)</f>
        <v>0</v>
      </c>
      <c r="K778" s="236" t="s">
        <v>155</v>
      </c>
      <c r="L778" s="73"/>
      <c r="M778" s="241" t="s">
        <v>21</v>
      </c>
      <c r="N778" s="242" t="s">
        <v>41</v>
      </c>
      <c r="O778" s="48"/>
      <c r="P778" s="243">
        <f>O778*H778</f>
        <v>0</v>
      </c>
      <c r="Q778" s="243">
        <v>0</v>
      </c>
      <c r="R778" s="243">
        <f>Q778*H778</f>
        <v>0</v>
      </c>
      <c r="S778" s="243">
        <v>0</v>
      </c>
      <c r="T778" s="244">
        <f>S778*H778</f>
        <v>0</v>
      </c>
      <c r="AR778" s="25" t="s">
        <v>1147</v>
      </c>
      <c r="AT778" s="25" t="s">
        <v>151</v>
      </c>
      <c r="AU778" s="25" t="s">
        <v>80</v>
      </c>
      <c r="AY778" s="25" t="s">
        <v>148</v>
      </c>
      <c r="BE778" s="245">
        <f>IF(N778="základní",J778,0)</f>
        <v>0</v>
      </c>
      <c r="BF778" s="245">
        <f>IF(N778="snížená",J778,0)</f>
        <v>0</v>
      </c>
      <c r="BG778" s="245">
        <f>IF(N778="zákl. přenesená",J778,0)</f>
        <v>0</v>
      </c>
      <c r="BH778" s="245">
        <f>IF(N778="sníž. přenesená",J778,0)</f>
        <v>0</v>
      </c>
      <c r="BI778" s="245">
        <f>IF(N778="nulová",J778,0)</f>
        <v>0</v>
      </c>
      <c r="BJ778" s="25" t="s">
        <v>78</v>
      </c>
      <c r="BK778" s="245">
        <f>ROUND(I778*H778,2)</f>
        <v>0</v>
      </c>
      <c r="BL778" s="25" t="s">
        <v>1147</v>
      </c>
      <c r="BM778" s="25" t="s">
        <v>1148</v>
      </c>
    </row>
    <row r="779" s="11" customFormat="1" ht="29.88" customHeight="1">
      <c r="B779" s="218"/>
      <c r="C779" s="219"/>
      <c r="D779" s="220" t="s">
        <v>69</v>
      </c>
      <c r="E779" s="232" t="s">
        <v>1149</v>
      </c>
      <c r="F779" s="232" t="s">
        <v>1150</v>
      </c>
      <c r="G779" s="219"/>
      <c r="H779" s="219"/>
      <c r="I779" s="222"/>
      <c r="J779" s="233">
        <f>BK779</f>
        <v>0</v>
      </c>
      <c r="K779" s="219"/>
      <c r="L779" s="224"/>
      <c r="M779" s="225"/>
      <c r="N779" s="226"/>
      <c r="O779" s="226"/>
      <c r="P779" s="227">
        <f>P780</f>
        <v>0</v>
      </c>
      <c r="Q779" s="226"/>
      <c r="R779" s="227">
        <f>R780</f>
        <v>0</v>
      </c>
      <c r="S779" s="226"/>
      <c r="T779" s="228">
        <f>T780</f>
        <v>0</v>
      </c>
      <c r="AR779" s="229" t="s">
        <v>175</v>
      </c>
      <c r="AT779" s="230" t="s">
        <v>69</v>
      </c>
      <c r="AU779" s="230" t="s">
        <v>78</v>
      </c>
      <c r="AY779" s="229" t="s">
        <v>148</v>
      </c>
      <c r="BK779" s="231">
        <f>BK780</f>
        <v>0</v>
      </c>
    </row>
    <row r="780" s="1" customFormat="1" ht="16.5" customHeight="1">
      <c r="B780" s="47"/>
      <c r="C780" s="234" t="s">
        <v>1151</v>
      </c>
      <c r="D780" s="234" t="s">
        <v>151</v>
      </c>
      <c r="E780" s="235" t="s">
        <v>1152</v>
      </c>
      <c r="F780" s="236" t="s">
        <v>1153</v>
      </c>
      <c r="G780" s="237" t="s">
        <v>1146</v>
      </c>
      <c r="H780" s="238">
        <v>1</v>
      </c>
      <c r="I780" s="239"/>
      <c r="J780" s="240">
        <f>ROUND(I780*H780,2)</f>
        <v>0</v>
      </c>
      <c r="K780" s="236" t="s">
        <v>155</v>
      </c>
      <c r="L780" s="73"/>
      <c r="M780" s="241" t="s">
        <v>21</v>
      </c>
      <c r="N780" s="302" t="s">
        <v>41</v>
      </c>
      <c r="O780" s="303"/>
      <c r="P780" s="304">
        <f>O780*H780</f>
        <v>0</v>
      </c>
      <c r="Q780" s="304">
        <v>0</v>
      </c>
      <c r="R780" s="304">
        <f>Q780*H780</f>
        <v>0</v>
      </c>
      <c r="S780" s="304">
        <v>0</v>
      </c>
      <c r="T780" s="305">
        <f>S780*H780</f>
        <v>0</v>
      </c>
      <c r="AR780" s="25" t="s">
        <v>1147</v>
      </c>
      <c r="AT780" s="25" t="s">
        <v>151</v>
      </c>
      <c r="AU780" s="25" t="s">
        <v>80</v>
      </c>
      <c r="AY780" s="25" t="s">
        <v>148</v>
      </c>
      <c r="BE780" s="245">
        <f>IF(N780="základní",J780,0)</f>
        <v>0</v>
      </c>
      <c r="BF780" s="245">
        <f>IF(N780="snížená",J780,0)</f>
        <v>0</v>
      </c>
      <c r="BG780" s="245">
        <f>IF(N780="zákl. přenesená",J780,0)</f>
        <v>0</v>
      </c>
      <c r="BH780" s="245">
        <f>IF(N780="sníž. přenesená",J780,0)</f>
        <v>0</v>
      </c>
      <c r="BI780" s="245">
        <f>IF(N780="nulová",J780,0)</f>
        <v>0</v>
      </c>
      <c r="BJ780" s="25" t="s">
        <v>78</v>
      </c>
      <c r="BK780" s="245">
        <f>ROUND(I780*H780,2)</f>
        <v>0</v>
      </c>
      <c r="BL780" s="25" t="s">
        <v>1147</v>
      </c>
      <c r="BM780" s="25" t="s">
        <v>1154</v>
      </c>
    </row>
    <row r="781" s="1" customFormat="1" ht="6.96" customHeight="1">
      <c r="B781" s="68"/>
      <c r="C781" s="69"/>
      <c r="D781" s="69"/>
      <c r="E781" s="69"/>
      <c r="F781" s="69"/>
      <c r="G781" s="69"/>
      <c r="H781" s="69"/>
      <c r="I781" s="179"/>
      <c r="J781" s="69"/>
      <c r="K781" s="69"/>
      <c r="L781" s="73"/>
    </row>
  </sheetData>
  <sheetProtection sheet="1" autoFilter="0" formatColumns="0" formatRows="0" objects="1" scenarios="1" spinCount="100000" saltValue="VeiTFUPlHtF6tM1ohXhKqumBA8rGQjnesKktsG6tr3pSTGBrvfdkyxiz1mrAliOGFY/09Tij0Pygceqic+Inlw==" hashValue="AYB8v8UBM6pOGYdTlF8XYOHlMM4is9AKCQXd6z2UT7z8cENaixSBoqrPnsGKpU8o7M/Ioq4XbMvhQiPi/fchGw==" algorithmName="SHA-512" password="CC35"/>
  <autoFilter ref="C97:K780"/>
  <mergeCells count="10">
    <mergeCell ref="E7:H7"/>
    <mergeCell ref="E9:H9"/>
    <mergeCell ref="E24:H24"/>
    <mergeCell ref="E45:H45"/>
    <mergeCell ref="E47:H47"/>
    <mergeCell ref="J51:J52"/>
    <mergeCell ref="E88:H88"/>
    <mergeCell ref="E90:H90"/>
    <mergeCell ref="G1:H1"/>
    <mergeCell ref="L2:V2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97</v>
      </c>
      <c r="G1" s="152" t="s">
        <v>98</v>
      </c>
      <c r="H1" s="152"/>
      <c r="I1" s="153"/>
      <c r="J1" s="152" t="s">
        <v>99</v>
      </c>
      <c r="K1" s="151" t="s">
        <v>100</v>
      </c>
      <c r="L1" s="152" t="s">
        <v>101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83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80</v>
      </c>
    </row>
    <row r="4" ht="36.96" customHeight="1">
      <c r="B4" s="29"/>
      <c r="C4" s="30"/>
      <c r="D4" s="31" t="s">
        <v>102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Výměna rozvodů zdravotechniky a oprava sociálních zařízení, v objektu V Zálomu 1,Ostrava-Zábřeh</v>
      </c>
      <c r="F7" s="41"/>
      <c r="G7" s="41"/>
      <c r="H7" s="41"/>
      <c r="I7" s="155"/>
      <c r="J7" s="30"/>
      <c r="K7" s="32"/>
    </row>
    <row r="8" s="1" customFormat="1">
      <c r="B8" s="47"/>
      <c r="C8" s="48"/>
      <c r="D8" s="41" t="s">
        <v>103</v>
      </c>
      <c r="E8" s="48"/>
      <c r="F8" s="48"/>
      <c r="G8" s="48"/>
      <c r="H8" s="48"/>
      <c r="I8" s="157"/>
      <c r="J8" s="48"/>
      <c r="K8" s="52"/>
    </row>
    <row r="9" s="1" customFormat="1" ht="36.96" customHeight="1">
      <c r="B9" s="47"/>
      <c r="C9" s="48"/>
      <c r="D9" s="48"/>
      <c r="E9" s="158" t="s">
        <v>1155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57"/>
      <c r="J10" s="48"/>
      <c r="K10" s="52"/>
    </row>
    <row r="11" s="1" customFormat="1" ht="14.4" customHeight="1">
      <c r="B11" s="47"/>
      <c r="C11" s="48"/>
      <c r="D11" s="41" t="s">
        <v>20</v>
      </c>
      <c r="E11" s="48"/>
      <c r="F11" s="36" t="s">
        <v>21</v>
      </c>
      <c r="G11" s="48"/>
      <c r="H11" s="48"/>
      <c r="I11" s="159" t="s">
        <v>22</v>
      </c>
      <c r="J11" s="36" t="s">
        <v>21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59" t="s">
        <v>25</v>
      </c>
      <c r="J12" s="160" t="str">
        <f>'Rekapitulace stavby'!AN8</f>
        <v>27. 4. 2018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57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59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59" t="s">
        <v>29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57"/>
      <c r="J16" s="48"/>
      <c r="K16" s="52"/>
    </row>
    <row r="17" s="1" customFormat="1" ht="14.4" customHeight="1">
      <c r="B17" s="47"/>
      <c r="C17" s="48"/>
      <c r="D17" s="41" t="s">
        <v>30</v>
      </c>
      <c r="E17" s="48"/>
      <c r="F17" s="48"/>
      <c r="G17" s="48"/>
      <c r="H17" s="48"/>
      <c r="I17" s="159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59" t="s">
        <v>29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57"/>
      <c r="J19" s="48"/>
      <c r="K19" s="52"/>
    </row>
    <row r="20" s="1" customFormat="1" ht="14.4" customHeight="1">
      <c r="B20" s="47"/>
      <c r="C20" s="48"/>
      <c r="D20" s="41" t="s">
        <v>32</v>
      </c>
      <c r="E20" s="48"/>
      <c r="F20" s="48"/>
      <c r="G20" s="48"/>
      <c r="H20" s="48"/>
      <c r="I20" s="159" t="s">
        <v>28</v>
      </c>
      <c r="J20" s="36" t="s">
        <v>21</v>
      </c>
      <c r="K20" s="52"/>
    </row>
    <row r="21" s="1" customFormat="1" ht="18" customHeight="1">
      <c r="B21" s="47"/>
      <c r="C21" s="48"/>
      <c r="D21" s="48"/>
      <c r="E21" s="36" t="s">
        <v>33</v>
      </c>
      <c r="F21" s="48"/>
      <c r="G21" s="48"/>
      <c r="H21" s="48"/>
      <c r="I21" s="159" t="s">
        <v>29</v>
      </c>
      <c r="J21" s="36" t="s">
        <v>21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57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57"/>
      <c r="J23" s="48"/>
      <c r="K23" s="52"/>
    </row>
    <row r="24" s="7" customFormat="1" ht="16.5" customHeight="1">
      <c r="B24" s="161"/>
      <c r="C24" s="162"/>
      <c r="D24" s="162"/>
      <c r="E24" s="45" t="s">
        <v>21</v>
      </c>
      <c r="F24" s="45"/>
      <c r="G24" s="45"/>
      <c r="H24" s="45"/>
      <c r="I24" s="163"/>
      <c r="J24" s="162"/>
      <c r="K24" s="164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57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65"/>
      <c r="J26" s="107"/>
      <c r="K26" s="166"/>
    </row>
    <row r="27" s="1" customFormat="1" ht="25.44" customHeight="1">
      <c r="B27" s="47"/>
      <c r="C27" s="48"/>
      <c r="D27" s="167" t="s">
        <v>36</v>
      </c>
      <c r="E27" s="48"/>
      <c r="F27" s="48"/>
      <c r="G27" s="48"/>
      <c r="H27" s="48"/>
      <c r="I27" s="157"/>
      <c r="J27" s="168">
        <f>ROUND(J95,2)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69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70">
        <f>ROUND(SUM(BE95:BE366), 2)</f>
        <v>0</v>
      </c>
      <c r="G30" s="48"/>
      <c r="H30" s="48"/>
      <c r="I30" s="171">
        <v>0.20999999999999999</v>
      </c>
      <c r="J30" s="170">
        <f>ROUND(ROUND((SUM(BE95:BE366)),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70">
        <f>ROUND(SUM(BF95:BF366), 2)</f>
        <v>0</v>
      </c>
      <c r="G31" s="48"/>
      <c r="H31" s="48"/>
      <c r="I31" s="171">
        <v>0.14999999999999999</v>
      </c>
      <c r="J31" s="170">
        <f>ROUND(ROUND((SUM(BF95:BF366)),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70">
        <f>ROUND(SUM(BG95:BG366), 2)</f>
        <v>0</v>
      </c>
      <c r="G32" s="48"/>
      <c r="H32" s="48"/>
      <c r="I32" s="171">
        <v>0.20999999999999999</v>
      </c>
      <c r="J32" s="170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70">
        <f>ROUND(SUM(BH95:BH366), 2)</f>
        <v>0</v>
      </c>
      <c r="G33" s="48"/>
      <c r="H33" s="48"/>
      <c r="I33" s="171">
        <v>0.14999999999999999</v>
      </c>
      <c r="J33" s="170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70">
        <f>ROUND(SUM(BI95:BI366), 2)</f>
        <v>0</v>
      </c>
      <c r="G34" s="48"/>
      <c r="H34" s="48"/>
      <c r="I34" s="171">
        <v>0</v>
      </c>
      <c r="J34" s="170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57"/>
      <c r="J35" s="48"/>
      <c r="K35" s="52"/>
    </row>
    <row r="36" s="1" customFormat="1" ht="25.44" customHeight="1">
      <c r="B36" s="47"/>
      <c r="C36" s="172"/>
      <c r="D36" s="173" t="s">
        <v>46</v>
      </c>
      <c r="E36" s="99"/>
      <c r="F36" s="99"/>
      <c r="G36" s="174" t="s">
        <v>47</v>
      </c>
      <c r="H36" s="175" t="s">
        <v>48</v>
      </c>
      <c r="I36" s="176"/>
      <c r="J36" s="177">
        <f>SUM(J27:J34)</f>
        <v>0</v>
      </c>
      <c r="K36" s="178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79"/>
      <c r="J37" s="69"/>
      <c r="K37" s="70"/>
    </row>
    <row r="41" s="1" customFormat="1" ht="6.96" customHeight="1">
      <c r="B41" s="180"/>
      <c r="C41" s="181"/>
      <c r="D41" s="181"/>
      <c r="E41" s="181"/>
      <c r="F41" s="181"/>
      <c r="G41" s="181"/>
      <c r="H41" s="181"/>
      <c r="I41" s="182"/>
      <c r="J41" s="181"/>
      <c r="K41" s="183"/>
    </row>
    <row r="42" s="1" customFormat="1" ht="36.96" customHeight="1">
      <c r="B42" s="47"/>
      <c r="C42" s="31" t="s">
        <v>105</v>
      </c>
      <c r="D42" s="48"/>
      <c r="E42" s="48"/>
      <c r="F42" s="48"/>
      <c r="G42" s="48"/>
      <c r="H42" s="48"/>
      <c r="I42" s="157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57"/>
      <c r="J43" s="48"/>
      <c r="K43" s="52"/>
    </row>
    <row r="44" s="1" customFormat="1" ht="14.4" customHeight="1">
      <c r="B44" s="47"/>
      <c r="C44" s="41" t="s">
        <v>18</v>
      </c>
      <c r="D44" s="48"/>
      <c r="E44" s="48"/>
      <c r="F44" s="48"/>
      <c r="G44" s="48"/>
      <c r="H44" s="48"/>
      <c r="I44" s="157"/>
      <c r="J44" s="48"/>
      <c r="K44" s="52"/>
    </row>
    <row r="45" s="1" customFormat="1" ht="16.5" customHeight="1">
      <c r="B45" s="47"/>
      <c r="C45" s="48"/>
      <c r="D45" s="48"/>
      <c r="E45" s="156" t="str">
        <f>E7</f>
        <v>Výměna rozvodů zdravotechniky a oprava sociálních zařízení, v objektu V Zálomu 1,Ostrava-Zábřeh</v>
      </c>
      <c r="F45" s="41"/>
      <c r="G45" s="41"/>
      <c r="H45" s="41"/>
      <c r="I45" s="157"/>
      <c r="J45" s="48"/>
      <c r="K45" s="52"/>
    </row>
    <row r="46" s="1" customFormat="1" ht="14.4" customHeight="1">
      <c r="B46" s="47"/>
      <c r="C46" s="41" t="s">
        <v>103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7.25" customHeight="1">
      <c r="B47" s="47"/>
      <c r="C47" s="48"/>
      <c r="D47" s="48"/>
      <c r="E47" s="158" t="str">
        <f>E9</f>
        <v>29b - Zdravotechnika</v>
      </c>
      <c r="F47" s="48"/>
      <c r="G47" s="48"/>
      <c r="H47" s="48"/>
      <c r="I47" s="157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57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 xml:space="preserve"> </v>
      </c>
      <c r="G49" s="48"/>
      <c r="H49" s="48"/>
      <c r="I49" s="159" t="s">
        <v>25</v>
      </c>
      <c r="J49" s="160" t="str">
        <f>IF(J12="","",J12)</f>
        <v>27. 4. 2018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57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59" t="s">
        <v>32</v>
      </c>
      <c r="J51" s="45" t="str">
        <f>E21</f>
        <v>DK projekt s.r.o.,Bohumínská 94, 712 00 Ostrava</v>
      </c>
      <c r="K51" s="52"/>
    </row>
    <row r="52" s="1" customFormat="1" ht="14.4" customHeight="1">
      <c r="B52" s="47"/>
      <c r="C52" s="41" t="s">
        <v>30</v>
      </c>
      <c r="D52" s="48"/>
      <c r="E52" s="48"/>
      <c r="F52" s="36" t="str">
        <f>IF(E18="","",E18)</f>
        <v/>
      </c>
      <c r="G52" s="48"/>
      <c r="H52" s="48"/>
      <c r="I52" s="157"/>
      <c r="J52" s="184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57"/>
      <c r="J53" s="48"/>
      <c r="K53" s="52"/>
    </row>
    <row r="54" s="1" customFormat="1" ht="29.28" customHeight="1">
      <c r="B54" s="47"/>
      <c r="C54" s="185" t="s">
        <v>106</v>
      </c>
      <c r="D54" s="172"/>
      <c r="E54" s="172"/>
      <c r="F54" s="172"/>
      <c r="G54" s="172"/>
      <c r="H54" s="172"/>
      <c r="I54" s="186"/>
      <c r="J54" s="187" t="s">
        <v>107</v>
      </c>
      <c r="K54" s="188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57"/>
      <c r="J55" s="48"/>
      <c r="K55" s="52"/>
    </row>
    <row r="56" s="1" customFormat="1" ht="29.28" customHeight="1">
      <c r="B56" s="47"/>
      <c r="C56" s="189" t="s">
        <v>108</v>
      </c>
      <c r="D56" s="48"/>
      <c r="E56" s="48"/>
      <c r="F56" s="48"/>
      <c r="G56" s="48"/>
      <c r="H56" s="48"/>
      <c r="I56" s="157"/>
      <c r="J56" s="168">
        <f>J95</f>
        <v>0</v>
      </c>
      <c r="K56" s="52"/>
      <c r="AU56" s="25" t="s">
        <v>109</v>
      </c>
    </row>
    <row r="57" s="8" customFormat="1" ht="24.96" customHeight="1">
      <c r="B57" s="190"/>
      <c r="C57" s="191"/>
      <c r="D57" s="192" t="s">
        <v>110</v>
      </c>
      <c r="E57" s="193"/>
      <c r="F57" s="193"/>
      <c r="G57" s="193"/>
      <c r="H57" s="193"/>
      <c r="I57" s="194"/>
      <c r="J57" s="195">
        <f>J96</f>
        <v>0</v>
      </c>
      <c r="K57" s="196"/>
    </row>
    <row r="58" s="9" customFormat="1" ht="19.92" customHeight="1">
      <c r="B58" s="197"/>
      <c r="C58" s="198"/>
      <c r="D58" s="199" t="s">
        <v>111</v>
      </c>
      <c r="E58" s="200"/>
      <c r="F58" s="200"/>
      <c r="G58" s="200"/>
      <c r="H58" s="200"/>
      <c r="I58" s="201"/>
      <c r="J58" s="202">
        <f>J97</f>
        <v>0</v>
      </c>
      <c r="K58" s="203"/>
    </row>
    <row r="59" s="9" customFormat="1" ht="19.92" customHeight="1">
      <c r="B59" s="197"/>
      <c r="C59" s="198"/>
      <c r="D59" s="199" t="s">
        <v>112</v>
      </c>
      <c r="E59" s="200"/>
      <c r="F59" s="200"/>
      <c r="G59" s="200"/>
      <c r="H59" s="200"/>
      <c r="I59" s="201"/>
      <c r="J59" s="202">
        <f>J102</f>
        <v>0</v>
      </c>
      <c r="K59" s="203"/>
    </row>
    <row r="60" s="9" customFormat="1" ht="19.92" customHeight="1">
      <c r="B60" s="197"/>
      <c r="C60" s="198"/>
      <c r="D60" s="199" t="s">
        <v>113</v>
      </c>
      <c r="E60" s="200"/>
      <c r="F60" s="200"/>
      <c r="G60" s="200"/>
      <c r="H60" s="200"/>
      <c r="I60" s="201"/>
      <c r="J60" s="202">
        <f>J104</f>
        <v>0</v>
      </c>
      <c r="K60" s="203"/>
    </row>
    <row r="61" s="9" customFormat="1" ht="19.92" customHeight="1">
      <c r="B61" s="197"/>
      <c r="C61" s="198"/>
      <c r="D61" s="199" t="s">
        <v>114</v>
      </c>
      <c r="E61" s="200"/>
      <c r="F61" s="200"/>
      <c r="G61" s="200"/>
      <c r="H61" s="200"/>
      <c r="I61" s="201"/>
      <c r="J61" s="202">
        <f>J107</f>
        <v>0</v>
      </c>
      <c r="K61" s="203"/>
    </row>
    <row r="62" s="9" customFormat="1" ht="19.92" customHeight="1">
      <c r="B62" s="197"/>
      <c r="C62" s="198"/>
      <c r="D62" s="199" t="s">
        <v>115</v>
      </c>
      <c r="E62" s="200"/>
      <c r="F62" s="200"/>
      <c r="G62" s="200"/>
      <c r="H62" s="200"/>
      <c r="I62" s="201"/>
      <c r="J62" s="202">
        <f>J113</f>
        <v>0</v>
      </c>
      <c r="K62" s="203"/>
    </row>
    <row r="63" s="9" customFormat="1" ht="19.92" customHeight="1">
      <c r="B63" s="197"/>
      <c r="C63" s="198"/>
      <c r="D63" s="199" t="s">
        <v>116</v>
      </c>
      <c r="E63" s="200"/>
      <c r="F63" s="200"/>
      <c r="G63" s="200"/>
      <c r="H63" s="200"/>
      <c r="I63" s="201"/>
      <c r="J63" s="202">
        <f>J123</f>
        <v>0</v>
      </c>
      <c r="K63" s="203"/>
    </row>
    <row r="64" s="8" customFormat="1" ht="24.96" customHeight="1">
      <c r="B64" s="190"/>
      <c r="C64" s="191"/>
      <c r="D64" s="192" t="s">
        <v>117</v>
      </c>
      <c r="E64" s="193"/>
      <c r="F64" s="193"/>
      <c r="G64" s="193"/>
      <c r="H64" s="193"/>
      <c r="I64" s="194"/>
      <c r="J64" s="195">
        <f>J125</f>
        <v>0</v>
      </c>
      <c r="K64" s="196"/>
    </row>
    <row r="65" s="9" customFormat="1" ht="19.92" customHeight="1">
      <c r="B65" s="197"/>
      <c r="C65" s="198"/>
      <c r="D65" s="199" t="s">
        <v>1156</v>
      </c>
      <c r="E65" s="200"/>
      <c r="F65" s="200"/>
      <c r="G65" s="200"/>
      <c r="H65" s="200"/>
      <c r="I65" s="201"/>
      <c r="J65" s="202">
        <f>J126</f>
        <v>0</v>
      </c>
      <c r="K65" s="203"/>
    </row>
    <row r="66" s="9" customFormat="1" ht="19.92" customHeight="1">
      <c r="B66" s="197"/>
      <c r="C66" s="198"/>
      <c r="D66" s="199" t="s">
        <v>1157</v>
      </c>
      <c r="E66" s="200"/>
      <c r="F66" s="200"/>
      <c r="G66" s="200"/>
      <c r="H66" s="200"/>
      <c r="I66" s="201"/>
      <c r="J66" s="202">
        <f>J152</f>
        <v>0</v>
      </c>
      <c r="K66" s="203"/>
    </row>
    <row r="67" s="9" customFormat="1" ht="19.92" customHeight="1">
      <c r="B67" s="197"/>
      <c r="C67" s="198"/>
      <c r="D67" s="199" t="s">
        <v>1158</v>
      </c>
      <c r="E67" s="200"/>
      <c r="F67" s="200"/>
      <c r="G67" s="200"/>
      <c r="H67" s="200"/>
      <c r="I67" s="201"/>
      <c r="J67" s="202">
        <f>J171</f>
        <v>0</v>
      </c>
      <c r="K67" s="203"/>
    </row>
    <row r="68" s="9" customFormat="1" ht="19.92" customHeight="1">
      <c r="B68" s="197"/>
      <c r="C68" s="198"/>
      <c r="D68" s="199" t="s">
        <v>1159</v>
      </c>
      <c r="E68" s="200"/>
      <c r="F68" s="200"/>
      <c r="G68" s="200"/>
      <c r="H68" s="200"/>
      <c r="I68" s="201"/>
      <c r="J68" s="202">
        <f>J177</f>
        <v>0</v>
      </c>
      <c r="K68" s="203"/>
    </row>
    <row r="69" s="9" customFormat="1" ht="19.92" customHeight="1">
      <c r="B69" s="197"/>
      <c r="C69" s="198"/>
      <c r="D69" s="199" t="s">
        <v>1160</v>
      </c>
      <c r="E69" s="200"/>
      <c r="F69" s="200"/>
      <c r="G69" s="200"/>
      <c r="H69" s="200"/>
      <c r="I69" s="201"/>
      <c r="J69" s="202">
        <f>J250</f>
        <v>0</v>
      </c>
      <c r="K69" s="203"/>
    </row>
    <row r="70" s="9" customFormat="1" ht="19.92" customHeight="1">
      <c r="B70" s="197"/>
      <c r="C70" s="198"/>
      <c r="D70" s="199" t="s">
        <v>1161</v>
      </c>
      <c r="E70" s="200"/>
      <c r="F70" s="200"/>
      <c r="G70" s="200"/>
      <c r="H70" s="200"/>
      <c r="I70" s="201"/>
      <c r="J70" s="202">
        <f>J258</f>
        <v>0</v>
      </c>
      <c r="K70" s="203"/>
    </row>
    <row r="71" s="9" customFormat="1" ht="19.92" customHeight="1">
      <c r="B71" s="197"/>
      <c r="C71" s="198"/>
      <c r="D71" s="199" t="s">
        <v>1162</v>
      </c>
      <c r="E71" s="200"/>
      <c r="F71" s="200"/>
      <c r="G71" s="200"/>
      <c r="H71" s="200"/>
      <c r="I71" s="201"/>
      <c r="J71" s="202">
        <f>J324</f>
        <v>0</v>
      </c>
      <c r="K71" s="203"/>
    </row>
    <row r="72" s="9" customFormat="1" ht="19.92" customHeight="1">
      <c r="B72" s="197"/>
      <c r="C72" s="198"/>
      <c r="D72" s="199" t="s">
        <v>1163</v>
      </c>
      <c r="E72" s="200"/>
      <c r="F72" s="200"/>
      <c r="G72" s="200"/>
      <c r="H72" s="200"/>
      <c r="I72" s="201"/>
      <c r="J72" s="202">
        <f>J346</f>
        <v>0</v>
      </c>
      <c r="K72" s="203"/>
    </row>
    <row r="73" s="9" customFormat="1" ht="19.92" customHeight="1">
      <c r="B73" s="197"/>
      <c r="C73" s="198"/>
      <c r="D73" s="199" t="s">
        <v>1164</v>
      </c>
      <c r="E73" s="200"/>
      <c r="F73" s="200"/>
      <c r="G73" s="200"/>
      <c r="H73" s="200"/>
      <c r="I73" s="201"/>
      <c r="J73" s="202">
        <f>J351</f>
        <v>0</v>
      </c>
      <c r="K73" s="203"/>
    </row>
    <row r="74" s="9" customFormat="1" ht="19.92" customHeight="1">
      <c r="B74" s="197"/>
      <c r="C74" s="198"/>
      <c r="D74" s="199" t="s">
        <v>123</v>
      </c>
      <c r="E74" s="200"/>
      <c r="F74" s="200"/>
      <c r="G74" s="200"/>
      <c r="H74" s="200"/>
      <c r="I74" s="201"/>
      <c r="J74" s="202">
        <f>J353</f>
        <v>0</v>
      </c>
      <c r="K74" s="203"/>
    </row>
    <row r="75" s="9" customFormat="1" ht="19.92" customHeight="1">
      <c r="B75" s="197"/>
      <c r="C75" s="198"/>
      <c r="D75" s="199" t="s">
        <v>127</v>
      </c>
      <c r="E75" s="200"/>
      <c r="F75" s="200"/>
      <c r="G75" s="200"/>
      <c r="H75" s="200"/>
      <c r="I75" s="201"/>
      <c r="J75" s="202">
        <f>J360</f>
        <v>0</v>
      </c>
      <c r="K75" s="203"/>
    </row>
    <row r="76" s="1" customFormat="1" ht="21.84" customHeight="1">
      <c r="B76" s="47"/>
      <c r="C76" s="48"/>
      <c r="D76" s="48"/>
      <c r="E76" s="48"/>
      <c r="F76" s="48"/>
      <c r="G76" s="48"/>
      <c r="H76" s="48"/>
      <c r="I76" s="157"/>
      <c r="J76" s="48"/>
      <c r="K76" s="52"/>
    </row>
    <row r="77" s="1" customFormat="1" ht="6.96" customHeight="1">
      <c r="B77" s="68"/>
      <c r="C77" s="69"/>
      <c r="D77" s="69"/>
      <c r="E77" s="69"/>
      <c r="F77" s="69"/>
      <c r="G77" s="69"/>
      <c r="H77" s="69"/>
      <c r="I77" s="179"/>
      <c r="J77" s="69"/>
      <c r="K77" s="70"/>
    </row>
    <row r="81" s="1" customFormat="1" ht="6.96" customHeight="1">
      <c r="B81" s="71"/>
      <c r="C81" s="72"/>
      <c r="D81" s="72"/>
      <c r="E81" s="72"/>
      <c r="F81" s="72"/>
      <c r="G81" s="72"/>
      <c r="H81" s="72"/>
      <c r="I81" s="182"/>
      <c r="J81" s="72"/>
      <c r="K81" s="72"/>
      <c r="L81" s="73"/>
    </row>
    <row r="82" s="1" customFormat="1" ht="36.96" customHeight="1">
      <c r="B82" s="47"/>
      <c r="C82" s="74" t="s">
        <v>132</v>
      </c>
      <c r="D82" s="75"/>
      <c r="E82" s="75"/>
      <c r="F82" s="75"/>
      <c r="G82" s="75"/>
      <c r="H82" s="75"/>
      <c r="I82" s="204"/>
      <c r="J82" s="75"/>
      <c r="K82" s="75"/>
      <c r="L82" s="73"/>
    </row>
    <row r="83" s="1" customFormat="1" ht="6.96" customHeight="1">
      <c r="B83" s="47"/>
      <c r="C83" s="75"/>
      <c r="D83" s="75"/>
      <c r="E83" s="75"/>
      <c r="F83" s="75"/>
      <c r="G83" s="75"/>
      <c r="H83" s="75"/>
      <c r="I83" s="204"/>
      <c r="J83" s="75"/>
      <c r="K83" s="75"/>
      <c r="L83" s="73"/>
    </row>
    <row r="84" s="1" customFormat="1" ht="14.4" customHeight="1">
      <c r="B84" s="47"/>
      <c r="C84" s="77" t="s">
        <v>18</v>
      </c>
      <c r="D84" s="75"/>
      <c r="E84" s="75"/>
      <c r="F84" s="75"/>
      <c r="G84" s="75"/>
      <c r="H84" s="75"/>
      <c r="I84" s="204"/>
      <c r="J84" s="75"/>
      <c r="K84" s="75"/>
      <c r="L84" s="73"/>
    </row>
    <row r="85" s="1" customFormat="1" ht="16.5" customHeight="1">
      <c r="B85" s="47"/>
      <c r="C85" s="75"/>
      <c r="D85" s="75"/>
      <c r="E85" s="205" t="str">
        <f>E7</f>
        <v>Výměna rozvodů zdravotechniky a oprava sociálních zařízení, v objektu V Zálomu 1,Ostrava-Zábřeh</v>
      </c>
      <c r="F85" s="77"/>
      <c r="G85" s="77"/>
      <c r="H85" s="77"/>
      <c r="I85" s="204"/>
      <c r="J85" s="75"/>
      <c r="K85" s="75"/>
      <c r="L85" s="73"/>
    </row>
    <row r="86" s="1" customFormat="1" ht="14.4" customHeight="1">
      <c r="B86" s="47"/>
      <c r="C86" s="77" t="s">
        <v>103</v>
      </c>
      <c r="D86" s="75"/>
      <c r="E86" s="75"/>
      <c r="F86" s="75"/>
      <c r="G86" s="75"/>
      <c r="H86" s="75"/>
      <c r="I86" s="204"/>
      <c r="J86" s="75"/>
      <c r="K86" s="75"/>
      <c r="L86" s="73"/>
    </row>
    <row r="87" s="1" customFormat="1" ht="17.25" customHeight="1">
      <c r="B87" s="47"/>
      <c r="C87" s="75"/>
      <c r="D87" s="75"/>
      <c r="E87" s="83" t="str">
        <f>E9</f>
        <v>29b - Zdravotechnika</v>
      </c>
      <c r="F87" s="75"/>
      <c r="G87" s="75"/>
      <c r="H87" s="75"/>
      <c r="I87" s="204"/>
      <c r="J87" s="75"/>
      <c r="K87" s="75"/>
      <c r="L87" s="73"/>
    </row>
    <row r="88" s="1" customFormat="1" ht="6.96" customHeight="1">
      <c r="B88" s="47"/>
      <c r="C88" s="75"/>
      <c r="D88" s="75"/>
      <c r="E88" s="75"/>
      <c r="F88" s="75"/>
      <c r="G88" s="75"/>
      <c r="H88" s="75"/>
      <c r="I88" s="204"/>
      <c r="J88" s="75"/>
      <c r="K88" s="75"/>
      <c r="L88" s="73"/>
    </row>
    <row r="89" s="1" customFormat="1" ht="18" customHeight="1">
      <c r="B89" s="47"/>
      <c r="C89" s="77" t="s">
        <v>23</v>
      </c>
      <c r="D89" s="75"/>
      <c r="E89" s="75"/>
      <c r="F89" s="206" t="str">
        <f>F12</f>
        <v xml:space="preserve"> </v>
      </c>
      <c r="G89" s="75"/>
      <c r="H89" s="75"/>
      <c r="I89" s="207" t="s">
        <v>25</v>
      </c>
      <c r="J89" s="86" t="str">
        <f>IF(J12="","",J12)</f>
        <v>27. 4. 2018</v>
      </c>
      <c r="K89" s="75"/>
      <c r="L89" s="73"/>
    </row>
    <row r="90" s="1" customFormat="1" ht="6.96" customHeight="1">
      <c r="B90" s="47"/>
      <c r="C90" s="75"/>
      <c r="D90" s="75"/>
      <c r="E90" s="75"/>
      <c r="F90" s="75"/>
      <c r="G90" s="75"/>
      <c r="H90" s="75"/>
      <c r="I90" s="204"/>
      <c r="J90" s="75"/>
      <c r="K90" s="75"/>
      <c r="L90" s="73"/>
    </row>
    <row r="91" s="1" customFormat="1">
      <c r="B91" s="47"/>
      <c r="C91" s="77" t="s">
        <v>27</v>
      </c>
      <c r="D91" s="75"/>
      <c r="E91" s="75"/>
      <c r="F91" s="206" t="str">
        <f>E15</f>
        <v xml:space="preserve"> </v>
      </c>
      <c r="G91" s="75"/>
      <c r="H91" s="75"/>
      <c r="I91" s="207" t="s">
        <v>32</v>
      </c>
      <c r="J91" s="206" t="str">
        <f>E21</f>
        <v>DK projekt s.r.o.,Bohumínská 94, 712 00 Ostrava</v>
      </c>
      <c r="K91" s="75"/>
      <c r="L91" s="73"/>
    </row>
    <row r="92" s="1" customFormat="1" ht="14.4" customHeight="1">
      <c r="B92" s="47"/>
      <c r="C92" s="77" t="s">
        <v>30</v>
      </c>
      <c r="D92" s="75"/>
      <c r="E92" s="75"/>
      <c r="F92" s="206" t="str">
        <f>IF(E18="","",E18)</f>
        <v/>
      </c>
      <c r="G92" s="75"/>
      <c r="H92" s="75"/>
      <c r="I92" s="204"/>
      <c r="J92" s="75"/>
      <c r="K92" s="75"/>
      <c r="L92" s="73"/>
    </row>
    <row r="93" s="1" customFormat="1" ht="10.32" customHeight="1">
      <c r="B93" s="47"/>
      <c r="C93" s="75"/>
      <c r="D93" s="75"/>
      <c r="E93" s="75"/>
      <c r="F93" s="75"/>
      <c r="G93" s="75"/>
      <c r="H93" s="75"/>
      <c r="I93" s="204"/>
      <c r="J93" s="75"/>
      <c r="K93" s="75"/>
      <c r="L93" s="73"/>
    </row>
    <row r="94" s="10" customFormat="1" ht="29.28" customHeight="1">
      <c r="B94" s="208"/>
      <c r="C94" s="209" t="s">
        <v>133</v>
      </c>
      <c r="D94" s="210" t="s">
        <v>55</v>
      </c>
      <c r="E94" s="210" t="s">
        <v>51</v>
      </c>
      <c r="F94" s="210" t="s">
        <v>134</v>
      </c>
      <c r="G94" s="210" t="s">
        <v>135</v>
      </c>
      <c r="H94" s="210" t="s">
        <v>136</v>
      </c>
      <c r="I94" s="211" t="s">
        <v>137</v>
      </c>
      <c r="J94" s="210" t="s">
        <v>107</v>
      </c>
      <c r="K94" s="212" t="s">
        <v>138</v>
      </c>
      <c r="L94" s="213"/>
      <c r="M94" s="103" t="s">
        <v>139</v>
      </c>
      <c r="N94" s="104" t="s">
        <v>40</v>
      </c>
      <c r="O94" s="104" t="s">
        <v>140</v>
      </c>
      <c r="P94" s="104" t="s">
        <v>141</v>
      </c>
      <c r="Q94" s="104" t="s">
        <v>142</v>
      </c>
      <c r="R94" s="104" t="s">
        <v>143</v>
      </c>
      <c r="S94" s="104" t="s">
        <v>144</v>
      </c>
      <c r="T94" s="105" t="s">
        <v>145</v>
      </c>
    </row>
    <row r="95" s="1" customFormat="1" ht="29.28" customHeight="1">
      <c r="B95" s="47"/>
      <c r="C95" s="109" t="s">
        <v>108</v>
      </c>
      <c r="D95" s="75"/>
      <c r="E95" s="75"/>
      <c r="F95" s="75"/>
      <c r="G95" s="75"/>
      <c r="H95" s="75"/>
      <c r="I95" s="204"/>
      <c r="J95" s="214">
        <f>BK95</f>
        <v>0</v>
      </c>
      <c r="K95" s="75"/>
      <c r="L95" s="73"/>
      <c r="M95" s="106"/>
      <c r="N95" s="107"/>
      <c r="O95" s="107"/>
      <c r="P95" s="215">
        <f>P96+P125</f>
        <v>0</v>
      </c>
      <c r="Q95" s="107"/>
      <c r="R95" s="215">
        <f>R96+R125</f>
        <v>13.331576999999998</v>
      </c>
      <c r="S95" s="107"/>
      <c r="T95" s="216">
        <f>T96+T125</f>
        <v>19.114999999999998</v>
      </c>
      <c r="AT95" s="25" t="s">
        <v>69</v>
      </c>
      <c r="AU95" s="25" t="s">
        <v>109</v>
      </c>
      <c r="BK95" s="217">
        <f>BK96+BK125</f>
        <v>0</v>
      </c>
    </row>
    <row r="96" s="11" customFormat="1" ht="37.44" customHeight="1">
      <c r="B96" s="218"/>
      <c r="C96" s="219"/>
      <c r="D96" s="220" t="s">
        <v>69</v>
      </c>
      <c r="E96" s="221" t="s">
        <v>146</v>
      </c>
      <c r="F96" s="221" t="s">
        <v>147</v>
      </c>
      <c r="G96" s="219"/>
      <c r="H96" s="219"/>
      <c r="I96" s="222"/>
      <c r="J96" s="223">
        <f>BK96</f>
        <v>0</v>
      </c>
      <c r="K96" s="219"/>
      <c r="L96" s="224"/>
      <c r="M96" s="225"/>
      <c r="N96" s="226"/>
      <c r="O96" s="226"/>
      <c r="P96" s="227">
        <f>P97+P102+P104+P107+P113+P123</f>
        <v>0</v>
      </c>
      <c r="Q96" s="226"/>
      <c r="R96" s="227">
        <f>R97+R102+R104+R107+R113+R123</f>
        <v>5.5640999999999998</v>
      </c>
      <c r="S96" s="226"/>
      <c r="T96" s="228">
        <f>T97+T102+T104+T107+T113+T123</f>
        <v>9.7449999999999992</v>
      </c>
      <c r="AR96" s="229" t="s">
        <v>78</v>
      </c>
      <c r="AT96" s="230" t="s">
        <v>69</v>
      </c>
      <c r="AU96" s="230" t="s">
        <v>70</v>
      </c>
      <c r="AY96" s="229" t="s">
        <v>148</v>
      </c>
      <c r="BK96" s="231">
        <f>BK97+BK102+BK104+BK107+BK113+BK123</f>
        <v>0</v>
      </c>
    </row>
    <row r="97" s="11" customFormat="1" ht="19.92" customHeight="1">
      <c r="B97" s="218"/>
      <c r="C97" s="219"/>
      <c r="D97" s="220" t="s">
        <v>69</v>
      </c>
      <c r="E97" s="232" t="s">
        <v>149</v>
      </c>
      <c r="F97" s="232" t="s">
        <v>150</v>
      </c>
      <c r="G97" s="219"/>
      <c r="H97" s="219"/>
      <c r="I97" s="222"/>
      <c r="J97" s="233">
        <f>BK97</f>
        <v>0</v>
      </c>
      <c r="K97" s="219"/>
      <c r="L97" s="224"/>
      <c r="M97" s="225"/>
      <c r="N97" s="226"/>
      <c r="O97" s="226"/>
      <c r="P97" s="227">
        <f>SUM(P98:P101)</f>
        <v>0</v>
      </c>
      <c r="Q97" s="226"/>
      <c r="R97" s="227">
        <f>SUM(R98:R101)</f>
        <v>4.1939000000000002</v>
      </c>
      <c r="S97" s="226"/>
      <c r="T97" s="228">
        <f>SUM(T98:T101)</f>
        <v>0</v>
      </c>
      <c r="AR97" s="229" t="s">
        <v>78</v>
      </c>
      <c r="AT97" s="230" t="s">
        <v>69</v>
      </c>
      <c r="AU97" s="230" t="s">
        <v>78</v>
      </c>
      <c r="AY97" s="229" t="s">
        <v>148</v>
      </c>
      <c r="BK97" s="231">
        <f>SUM(BK98:BK101)</f>
        <v>0</v>
      </c>
    </row>
    <row r="98" s="1" customFormat="1" ht="25.5" customHeight="1">
      <c r="B98" s="47"/>
      <c r="C98" s="234" t="s">
        <v>78</v>
      </c>
      <c r="D98" s="234" t="s">
        <v>151</v>
      </c>
      <c r="E98" s="235" t="s">
        <v>1165</v>
      </c>
      <c r="F98" s="236" t="s">
        <v>1166</v>
      </c>
      <c r="G98" s="237" t="s">
        <v>154</v>
      </c>
      <c r="H98" s="238">
        <v>34</v>
      </c>
      <c r="I98" s="239"/>
      <c r="J98" s="240">
        <f>ROUND(I98*H98,2)</f>
        <v>0</v>
      </c>
      <c r="K98" s="236" t="s">
        <v>155</v>
      </c>
      <c r="L98" s="73"/>
      <c r="M98" s="241" t="s">
        <v>21</v>
      </c>
      <c r="N98" s="242" t="s">
        <v>41</v>
      </c>
      <c r="O98" s="48"/>
      <c r="P98" s="243">
        <f>O98*H98</f>
        <v>0</v>
      </c>
      <c r="Q98" s="243">
        <v>0.12335</v>
      </c>
      <c r="R98" s="243">
        <f>Q98*H98</f>
        <v>4.1939000000000002</v>
      </c>
      <c r="S98" s="243">
        <v>0</v>
      </c>
      <c r="T98" s="244">
        <f>S98*H98</f>
        <v>0</v>
      </c>
      <c r="AR98" s="25" t="s">
        <v>156</v>
      </c>
      <c r="AT98" s="25" t="s">
        <v>151</v>
      </c>
      <c r="AU98" s="25" t="s">
        <v>80</v>
      </c>
      <c r="AY98" s="25" t="s">
        <v>148</v>
      </c>
      <c r="BE98" s="245">
        <f>IF(N98="základní",J98,0)</f>
        <v>0</v>
      </c>
      <c r="BF98" s="245">
        <f>IF(N98="snížená",J98,0)</f>
        <v>0</v>
      </c>
      <c r="BG98" s="245">
        <f>IF(N98="zákl. přenesená",J98,0)</f>
        <v>0</v>
      </c>
      <c r="BH98" s="245">
        <f>IF(N98="sníž. přenesená",J98,0)</f>
        <v>0</v>
      </c>
      <c r="BI98" s="245">
        <f>IF(N98="nulová",J98,0)</f>
        <v>0</v>
      </c>
      <c r="BJ98" s="25" t="s">
        <v>78</v>
      </c>
      <c r="BK98" s="245">
        <f>ROUND(I98*H98,2)</f>
        <v>0</v>
      </c>
      <c r="BL98" s="25" t="s">
        <v>156</v>
      </c>
      <c r="BM98" s="25" t="s">
        <v>1167</v>
      </c>
    </row>
    <row r="99" s="12" customFormat="1">
      <c r="B99" s="246"/>
      <c r="C99" s="247"/>
      <c r="D99" s="248" t="s">
        <v>158</v>
      </c>
      <c r="E99" s="249" t="s">
        <v>21</v>
      </c>
      <c r="F99" s="250" t="s">
        <v>1168</v>
      </c>
      <c r="G99" s="247"/>
      <c r="H99" s="251">
        <v>18</v>
      </c>
      <c r="I99" s="252"/>
      <c r="J99" s="247"/>
      <c r="K99" s="247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158</v>
      </c>
      <c r="AU99" s="257" t="s">
        <v>80</v>
      </c>
      <c r="AV99" s="12" t="s">
        <v>80</v>
      </c>
      <c r="AW99" s="12" t="s">
        <v>34</v>
      </c>
      <c r="AX99" s="12" t="s">
        <v>70</v>
      </c>
      <c r="AY99" s="257" t="s">
        <v>148</v>
      </c>
    </row>
    <row r="100" s="12" customFormat="1">
      <c r="B100" s="246"/>
      <c r="C100" s="247"/>
      <c r="D100" s="248" t="s">
        <v>158</v>
      </c>
      <c r="E100" s="249" t="s">
        <v>21</v>
      </c>
      <c r="F100" s="250" t="s">
        <v>1169</v>
      </c>
      <c r="G100" s="247"/>
      <c r="H100" s="251">
        <v>16</v>
      </c>
      <c r="I100" s="252"/>
      <c r="J100" s="247"/>
      <c r="K100" s="247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158</v>
      </c>
      <c r="AU100" s="257" t="s">
        <v>80</v>
      </c>
      <c r="AV100" s="12" t="s">
        <v>80</v>
      </c>
      <c r="AW100" s="12" t="s">
        <v>34</v>
      </c>
      <c r="AX100" s="12" t="s">
        <v>70</v>
      </c>
      <c r="AY100" s="257" t="s">
        <v>148</v>
      </c>
    </row>
    <row r="101" s="14" customFormat="1">
      <c r="B101" s="268"/>
      <c r="C101" s="269"/>
      <c r="D101" s="248" t="s">
        <v>158</v>
      </c>
      <c r="E101" s="270" t="s">
        <v>21</v>
      </c>
      <c r="F101" s="271" t="s">
        <v>174</v>
      </c>
      <c r="G101" s="269"/>
      <c r="H101" s="272">
        <v>34</v>
      </c>
      <c r="I101" s="273"/>
      <c r="J101" s="269"/>
      <c r="K101" s="269"/>
      <c r="L101" s="274"/>
      <c r="M101" s="275"/>
      <c r="N101" s="276"/>
      <c r="O101" s="276"/>
      <c r="P101" s="276"/>
      <c r="Q101" s="276"/>
      <c r="R101" s="276"/>
      <c r="S101" s="276"/>
      <c r="T101" s="277"/>
      <c r="AT101" s="278" t="s">
        <v>158</v>
      </c>
      <c r="AU101" s="278" t="s">
        <v>80</v>
      </c>
      <c r="AV101" s="14" t="s">
        <v>156</v>
      </c>
      <c r="AW101" s="14" t="s">
        <v>34</v>
      </c>
      <c r="AX101" s="14" t="s">
        <v>78</v>
      </c>
      <c r="AY101" s="278" t="s">
        <v>148</v>
      </c>
    </row>
    <row r="102" s="11" customFormat="1" ht="29.88" customHeight="1">
      <c r="B102" s="218"/>
      <c r="C102" s="219"/>
      <c r="D102" s="220" t="s">
        <v>69</v>
      </c>
      <c r="E102" s="232" t="s">
        <v>156</v>
      </c>
      <c r="F102" s="232" t="s">
        <v>181</v>
      </c>
      <c r="G102" s="219"/>
      <c r="H102" s="219"/>
      <c r="I102" s="222"/>
      <c r="J102" s="233">
        <f>BK102</f>
        <v>0</v>
      </c>
      <c r="K102" s="219"/>
      <c r="L102" s="224"/>
      <c r="M102" s="225"/>
      <c r="N102" s="226"/>
      <c r="O102" s="226"/>
      <c r="P102" s="227">
        <f>P103</f>
        <v>0</v>
      </c>
      <c r="Q102" s="226"/>
      <c r="R102" s="227">
        <f>R103</f>
        <v>1.0702</v>
      </c>
      <c r="S102" s="226"/>
      <c r="T102" s="228">
        <f>T103</f>
        <v>0</v>
      </c>
      <c r="AR102" s="229" t="s">
        <v>78</v>
      </c>
      <c r="AT102" s="230" t="s">
        <v>69</v>
      </c>
      <c r="AU102" s="230" t="s">
        <v>78</v>
      </c>
      <c r="AY102" s="229" t="s">
        <v>148</v>
      </c>
      <c r="BK102" s="231">
        <f>BK103</f>
        <v>0</v>
      </c>
    </row>
    <row r="103" s="1" customFormat="1" ht="38.25" customHeight="1">
      <c r="B103" s="47"/>
      <c r="C103" s="234" t="s">
        <v>80</v>
      </c>
      <c r="D103" s="234" t="s">
        <v>151</v>
      </c>
      <c r="E103" s="235" t="s">
        <v>1170</v>
      </c>
      <c r="F103" s="236" t="s">
        <v>1171</v>
      </c>
      <c r="G103" s="237" t="s">
        <v>185</v>
      </c>
      <c r="H103" s="238">
        <v>20</v>
      </c>
      <c r="I103" s="239"/>
      <c r="J103" s="240">
        <f>ROUND(I103*H103,2)</f>
        <v>0</v>
      </c>
      <c r="K103" s="236" t="s">
        <v>155</v>
      </c>
      <c r="L103" s="73"/>
      <c r="M103" s="241" t="s">
        <v>21</v>
      </c>
      <c r="N103" s="242" t="s">
        <v>41</v>
      </c>
      <c r="O103" s="48"/>
      <c r="P103" s="243">
        <f>O103*H103</f>
        <v>0</v>
      </c>
      <c r="Q103" s="243">
        <v>0.053510000000000002</v>
      </c>
      <c r="R103" s="243">
        <f>Q103*H103</f>
        <v>1.0702</v>
      </c>
      <c r="S103" s="243">
        <v>0</v>
      </c>
      <c r="T103" s="244">
        <f>S103*H103</f>
        <v>0</v>
      </c>
      <c r="AR103" s="25" t="s">
        <v>156</v>
      </c>
      <c r="AT103" s="25" t="s">
        <v>151</v>
      </c>
      <c r="AU103" s="25" t="s">
        <v>80</v>
      </c>
      <c r="AY103" s="25" t="s">
        <v>148</v>
      </c>
      <c r="BE103" s="245">
        <f>IF(N103="základní",J103,0)</f>
        <v>0</v>
      </c>
      <c r="BF103" s="245">
        <f>IF(N103="snížená",J103,0)</f>
        <v>0</v>
      </c>
      <c r="BG103" s="245">
        <f>IF(N103="zákl. přenesená",J103,0)</f>
        <v>0</v>
      </c>
      <c r="BH103" s="245">
        <f>IF(N103="sníž. přenesená",J103,0)</f>
        <v>0</v>
      </c>
      <c r="BI103" s="245">
        <f>IF(N103="nulová",J103,0)</f>
        <v>0</v>
      </c>
      <c r="BJ103" s="25" t="s">
        <v>78</v>
      </c>
      <c r="BK103" s="245">
        <f>ROUND(I103*H103,2)</f>
        <v>0</v>
      </c>
      <c r="BL103" s="25" t="s">
        <v>156</v>
      </c>
      <c r="BM103" s="25" t="s">
        <v>1172</v>
      </c>
    </row>
    <row r="104" s="11" customFormat="1" ht="29.88" customHeight="1">
      <c r="B104" s="218"/>
      <c r="C104" s="219"/>
      <c r="D104" s="220" t="s">
        <v>69</v>
      </c>
      <c r="E104" s="232" t="s">
        <v>182</v>
      </c>
      <c r="F104" s="232" t="s">
        <v>193</v>
      </c>
      <c r="G104" s="219"/>
      <c r="H104" s="219"/>
      <c r="I104" s="222"/>
      <c r="J104" s="233">
        <f>BK104</f>
        <v>0</v>
      </c>
      <c r="K104" s="219"/>
      <c r="L104" s="224"/>
      <c r="M104" s="225"/>
      <c r="N104" s="226"/>
      <c r="O104" s="226"/>
      <c r="P104" s="227">
        <f>SUM(P105:P106)</f>
        <v>0</v>
      </c>
      <c r="Q104" s="226"/>
      <c r="R104" s="227">
        <f>SUM(R105:R106)</f>
        <v>0.29999999999999999</v>
      </c>
      <c r="S104" s="226"/>
      <c r="T104" s="228">
        <f>SUM(T105:T106)</f>
        <v>0</v>
      </c>
      <c r="AR104" s="229" t="s">
        <v>78</v>
      </c>
      <c r="AT104" s="230" t="s">
        <v>69</v>
      </c>
      <c r="AU104" s="230" t="s">
        <v>78</v>
      </c>
      <c r="AY104" s="229" t="s">
        <v>148</v>
      </c>
      <c r="BK104" s="231">
        <f>SUM(BK105:BK106)</f>
        <v>0</v>
      </c>
    </row>
    <row r="105" s="1" customFormat="1" ht="16.5" customHeight="1">
      <c r="B105" s="47"/>
      <c r="C105" s="234" t="s">
        <v>149</v>
      </c>
      <c r="D105" s="234" t="s">
        <v>151</v>
      </c>
      <c r="E105" s="235" t="s">
        <v>1173</v>
      </c>
      <c r="F105" s="236" t="s">
        <v>1174</v>
      </c>
      <c r="G105" s="237" t="s">
        <v>154</v>
      </c>
      <c r="H105" s="238">
        <v>7.5</v>
      </c>
      <c r="I105" s="239"/>
      <c r="J105" s="240">
        <f>ROUND(I105*H105,2)</f>
        <v>0</v>
      </c>
      <c r="K105" s="236" t="s">
        <v>155</v>
      </c>
      <c r="L105" s="73"/>
      <c r="M105" s="241" t="s">
        <v>21</v>
      </c>
      <c r="N105" s="242" t="s">
        <v>41</v>
      </c>
      <c r="O105" s="48"/>
      <c r="P105" s="243">
        <f>O105*H105</f>
        <v>0</v>
      </c>
      <c r="Q105" s="243">
        <v>0.040000000000000001</v>
      </c>
      <c r="R105" s="243">
        <f>Q105*H105</f>
        <v>0.29999999999999999</v>
      </c>
      <c r="S105" s="243">
        <v>0</v>
      </c>
      <c r="T105" s="244">
        <f>S105*H105</f>
        <v>0</v>
      </c>
      <c r="AR105" s="25" t="s">
        <v>156</v>
      </c>
      <c r="AT105" s="25" t="s">
        <v>151</v>
      </c>
      <c r="AU105" s="25" t="s">
        <v>80</v>
      </c>
      <c r="AY105" s="25" t="s">
        <v>148</v>
      </c>
      <c r="BE105" s="245">
        <f>IF(N105="základní",J105,0)</f>
        <v>0</v>
      </c>
      <c r="BF105" s="245">
        <f>IF(N105="snížená",J105,0)</f>
        <v>0</v>
      </c>
      <c r="BG105" s="245">
        <f>IF(N105="zákl. přenesená",J105,0)</f>
        <v>0</v>
      </c>
      <c r="BH105" s="245">
        <f>IF(N105="sníž. přenesená",J105,0)</f>
        <v>0</v>
      </c>
      <c r="BI105" s="245">
        <f>IF(N105="nulová",J105,0)</f>
        <v>0</v>
      </c>
      <c r="BJ105" s="25" t="s">
        <v>78</v>
      </c>
      <c r="BK105" s="245">
        <f>ROUND(I105*H105,2)</f>
        <v>0</v>
      </c>
      <c r="BL105" s="25" t="s">
        <v>156</v>
      </c>
      <c r="BM105" s="25" t="s">
        <v>1175</v>
      </c>
    </row>
    <row r="106" s="12" customFormat="1">
      <c r="B106" s="246"/>
      <c r="C106" s="247"/>
      <c r="D106" s="248" t="s">
        <v>158</v>
      </c>
      <c r="E106" s="249" t="s">
        <v>21</v>
      </c>
      <c r="F106" s="250" t="s">
        <v>1176</v>
      </c>
      <c r="G106" s="247"/>
      <c r="H106" s="251">
        <v>7.5</v>
      </c>
      <c r="I106" s="252"/>
      <c r="J106" s="247"/>
      <c r="K106" s="247"/>
      <c r="L106" s="253"/>
      <c r="M106" s="254"/>
      <c r="N106" s="255"/>
      <c r="O106" s="255"/>
      <c r="P106" s="255"/>
      <c r="Q106" s="255"/>
      <c r="R106" s="255"/>
      <c r="S106" s="255"/>
      <c r="T106" s="256"/>
      <c r="AT106" s="257" t="s">
        <v>158</v>
      </c>
      <c r="AU106" s="257" t="s">
        <v>80</v>
      </c>
      <c r="AV106" s="12" t="s">
        <v>80</v>
      </c>
      <c r="AW106" s="12" t="s">
        <v>34</v>
      </c>
      <c r="AX106" s="12" t="s">
        <v>78</v>
      </c>
      <c r="AY106" s="257" t="s">
        <v>148</v>
      </c>
    </row>
    <row r="107" s="11" customFormat="1" ht="29.88" customHeight="1">
      <c r="B107" s="218"/>
      <c r="C107" s="219"/>
      <c r="D107" s="220" t="s">
        <v>69</v>
      </c>
      <c r="E107" s="232" t="s">
        <v>197</v>
      </c>
      <c r="F107" s="232" t="s">
        <v>258</v>
      </c>
      <c r="G107" s="219"/>
      <c r="H107" s="219"/>
      <c r="I107" s="222"/>
      <c r="J107" s="233">
        <f>BK107</f>
        <v>0</v>
      </c>
      <c r="K107" s="219"/>
      <c r="L107" s="224"/>
      <c r="M107" s="225"/>
      <c r="N107" s="226"/>
      <c r="O107" s="226"/>
      <c r="P107" s="227">
        <f>SUM(P108:P112)</f>
        <v>0</v>
      </c>
      <c r="Q107" s="226"/>
      <c r="R107" s="227">
        <f>SUM(R108:R112)</f>
        <v>0</v>
      </c>
      <c r="S107" s="226"/>
      <c r="T107" s="228">
        <f>SUM(T108:T112)</f>
        <v>9.7449999999999992</v>
      </c>
      <c r="AR107" s="229" t="s">
        <v>78</v>
      </c>
      <c r="AT107" s="230" t="s">
        <v>69</v>
      </c>
      <c r="AU107" s="230" t="s">
        <v>78</v>
      </c>
      <c r="AY107" s="229" t="s">
        <v>148</v>
      </c>
      <c r="BK107" s="231">
        <f>SUM(BK108:BK112)</f>
        <v>0</v>
      </c>
    </row>
    <row r="108" s="1" customFormat="1" ht="25.5" customHeight="1">
      <c r="B108" s="47"/>
      <c r="C108" s="234" t="s">
        <v>156</v>
      </c>
      <c r="D108" s="234" t="s">
        <v>151</v>
      </c>
      <c r="E108" s="235" t="s">
        <v>1177</v>
      </c>
      <c r="F108" s="236" t="s">
        <v>1178</v>
      </c>
      <c r="G108" s="237" t="s">
        <v>185</v>
      </c>
      <c r="H108" s="238">
        <v>20</v>
      </c>
      <c r="I108" s="239"/>
      <c r="J108" s="240">
        <f>ROUND(I108*H108,2)</f>
        <v>0</v>
      </c>
      <c r="K108" s="236" t="s">
        <v>155</v>
      </c>
      <c r="L108" s="73"/>
      <c r="M108" s="241" t="s">
        <v>21</v>
      </c>
      <c r="N108" s="242" t="s">
        <v>41</v>
      </c>
      <c r="O108" s="48"/>
      <c r="P108" s="243">
        <f>O108*H108</f>
        <v>0</v>
      </c>
      <c r="Q108" s="243">
        <v>0</v>
      </c>
      <c r="R108" s="243">
        <f>Q108*H108</f>
        <v>0</v>
      </c>
      <c r="S108" s="243">
        <v>0.089999999999999997</v>
      </c>
      <c r="T108" s="244">
        <f>S108*H108</f>
        <v>1.7999999999999998</v>
      </c>
      <c r="AR108" s="25" t="s">
        <v>156</v>
      </c>
      <c r="AT108" s="25" t="s">
        <v>151</v>
      </c>
      <c r="AU108" s="25" t="s">
        <v>80</v>
      </c>
      <c r="AY108" s="25" t="s">
        <v>148</v>
      </c>
      <c r="BE108" s="245">
        <f>IF(N108="základní",J108,0)</f>
        <v>0</v>
      </c>
      <c r="BF108" s="245">
        <f>IF(N108="snížená",J108,0)</f>
        <v>0</v>
      </c>
      <c r="BG108" s="245">
        <f>IF(N108="zákl. přenesená",J108,0)</f>
        <v>0</v>
      </c>
      <c r="BH108" s="245">
        <f>IF(N108="sníž. přenesená",J108,0)</f>
        <v>0</v>
      </c>
      <c r="BI108" s="245">
        <f>IF(N108="nulová",J108,0)</f>
        <v>0</v>
      </c>
      <c r="BJ108" s="25" t="s">
        <v>78</v>
      </c>
      <c r="BK108" s="245">
        <f>ROUND(I108*H108,2)</f>
        <v>0</v>
      </c>
      <c r="BL108" s="25" t="s">
        <v>156</v>
      </c>
      <c r="BM108" s="25" t="s">
        <v>1179</v>
      </c>
    </row>
    <row r="109" s="1" customFormat="1" ht="25.5" customHeight="1">
      <c r="B109" s="47"/>
      <c r="C109" s="234" t="s">
        <v>175</v>
      </c>
      <c r="D109" s="234" t="s">
        <v>151</v>
      </c>
      <c r="E109" s="235" t="s">
        <v>1180</v>
      </c>
      <c r="F109" s="236" t="s">
        <v>1181</v>
      </c>
      <c r="G109" s="237" t="s">
        <v>185</v>
      </c>
      <c r="H109" s="238">
        <v>1</v>
      </c>
      <c r="I109" s="239"/>
      <c r="J109" s="240">
        <f>ROUND(I109*H109,2)</f>
        <v>0</v>
      </c>
      <c r="K109" s="236" t="s">
        <v>155</v>
      </c>
      <c r="L109" s="73"/>
      <c r="M109" s="241" t="s">
        <v>21</v>
      </c>
      <c r="N109" s="242" t="s">
        <v>41</v>
      </c>
      <c r="O109" s="48"/>
      <c r="P109" s="243">
        <f>O109*H109</f>
        <v>0</v>
      </c>
      <c r="Q109" s="243">
        <v>0</v>
      </c>
      <c r="R109" s="243">
        <f>Q109*H109</f>
        <v>0</v>
      </c>
      <c r="S109" s="243">
        <v>0.014999999999999999</v>
      </c>
      <c r="T109" s="244">
        <f>S109*H109</f>
        <v>0.014999999999999999</v>
      </c>
      <c r="AR109" s="25" t="s">
        <v>156</v>
      </c>
      <c r="AT109" s="25" t="s">
        <v>151</v>
      </c>
      <c r="AU109" s="25" t="s">
        <v>80</v>
      </c>
      <c r="AY109" s="25" t="s">
        <v>148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5" t="s">
        <v>78</v>
      </c>
      <c r="BK109" s="245">
        <f>ROUND(I109*H109,2)</f>
        <v>0</v>
      </c>
      <c r="BL109" s="25" t="s">
        <v>156</v>
      </c>
      <c r="BM109" s="25" t="s">
        <v>1182</v>
      </c>
    </row>
    <row r="110" s="1" customFormat="1" ht="25.5" customHeight="1">
      <c r="B110" s="47"/>
      <c r="C110" s="234" t="s">
        <v>182</v>
      </c>
      <c r="D110" s="234" t="s">
        <v>151</v>
      </c>
      <c r="E110" s="235" t="s">
        <v>1183</v>
      </c>
      <c r="F110" s="236" t="s">
        <v>1184</v>
      </c>
      <c r="G110" s="237" t="s">
        <v>169</v>
      </c>
      <c r="H110" s="238">
        <v>120</v>
      </c>
      <c r="I110" s="239"/>
      <c r="J110" s="240">
        <f>ROUND(I110*H110,2)</f>
        <v>0</v>
      </c>
      <c r="K110" s="236" t="s">
        <v>155</v>
      </c>
      <c r="L110" s="73"/>
      <c r="M110" s="241" t="s">
        <v>21</v>
      </c>
      <c r="N110" s="242" t="s">
        <v>41</v>
      </c>
      <c r="O110" s="48"/>
      <c r="P110" s="243">
        <f>O110*H110</f>
        <v>0</v>
      </c>
      <c r="Q110" s="243">
        <v>0</v>
      </c>
      <c r="R110" s="243">
        <f>Q110*H110</f>
        <v>0</v>
      </c>
      <c r="S110" s="243">
        <v>0.027</v>
      </c>
      <c r="T110" s="244">
        <f>S110*H110</f>
        <v>3.2399999999999998</v>
      </c>
      <c r="AR110" s="25" t="s">
        <v>156</v>
      </c>
      <c r="AT110" s="25" t="s">
        <v>151</v>
      </c>
      <c r="AU110" s="25" t="s">
        <v>80</v>
      </c>
      <c r="AY110" s="25" t="s">
        <v>148</v>
      </c>
      <c r="BE110" s="245">
        <f>IF(N110="základní",J110,0)</f>
        <v>0</v>
      </c>
      <c r="BF110" s="245">
        <f>IF(N110="snížená",J110,0)</f>
        <v>0</v>
      </c>
      <c r="BG110" s="245">
        <f>IF(N110="zákl. přenesená",J110,0)</f>
        <v>0</v>
      </c>
      <c r="BH110" s="245">
        <f>IF(N110="sníž. přenesená",J110,0)</f>
        <v>0</v>
      </c>
      <c r="BI110" s="245">
        <f>IF(N110="nulová",J110,0)</f>
        <v>0</v>
      </c>
      <c r="BJ110" s="25" t="s">
        <v>78</v>
      </c>
      <c r="BK110" s="245">
        <f>ROUND(I110*H110,2)</f>
        <v>0</v>
      </c>
      <c r="BL110" s="25" t="s">
        <v>156</v>
      </c>
      <c r="BM110" s="25" t="s">
        <v>1185</v>
      </c>
    </row>
    <row r="111" s="1" customFormat="1" ht="25.5" customHeight="1">
      <c r="B111" s="47"/>
      <c r="C111" s="234" t="s">
        <v>187</v>
      </c>
      <c r="D111" s="234" t="s">
        <v>151</v>
      </c>
      <c r="E111" s="235" t="s">
        <v>1186</v>
      </c>
      <c r="F111" s="236" t="s">
        <v>1187</v>
      </c>
      <c r="G111" s="237" t="s">
        <v>169</v>
      </c>
      <c r="H111" s="238">
        <v>80</v>
      </c>
      <c r="I111" s="239"/>
      <c r="J111" s="240">
        <f>ROUND(I111*H111,2)</f>
        <v>0</v>
      </c>
      <c r="K111" s="236" t="s">
        <v>155</v>
      </c>
      <c r="L111" s="73"/>
      <c r="M111" s="241" t="s">
        <v>21</v>
      </c>
      <c r="N111" s="242" t="s">
        <v>41</v>
      </c>
      <c r="O111" s="48"/>
      <c r="P111" s="243">
        <f>O111*H111</f>
        <v>0</v>
      </c>
      <c r="Q111" s="243">
        <v>0</v>
      </c>
      <c r="R111" s="243">
        <f>Q111*H111</f>
        <v>0</v>
      </c>
      <c r="S111" s="243">
        <v>0.037999999999999999</v>
      </c>
      <c r="T111" s="244">
        <f>S111*H111</f>
        <v>3.04</v>
      </c>
      <c r="AR111" s="25" t="s">
        <v>156</v>
      </c>
      <c r="AT111" s="25" t="s">
        <v>151</v>
      </c>
      <c r="AU111" s="25" t="s">
        <v>80</v>
      </c>
      <c r="AY111" s="25" t="s">
        <v>148</v>
      </c>
      <c r="BE111" s="245">
        <f>IF(N111="základní",J111,0)</f>
        <v>0</v>
      </c>
      <c r="BF111" s="245">
        <f>IF(N111="snížená",J111,0)</f>
        <v>0</v>
      </c>
      <c r="BG111" s="245">
        <f>IF(N111="zákl. přenesená",J111,0)</f>
        <v>0</v>
      </c>
      <c r="BH111" s="245">
        <f>IF(N111="sníž. přenesená",J111,0)</f>
        <v>0</v>
      </c>
      <c r="BI111" s="245">
        <f>IF(N111="nulová",J111,0)</f>
        <v>0</v>
      </c>
      <c r="BJ111" s="25" t="s">
        <v>78</v>
      </c>
      <c r="BK111" s="245">
        <f>ROUND(I111*H111,2)</f>
        <v>0</v>
      </c>
      <c r="BL111" s="25" t="s">
        <v>156</v>
      </c>
      <c r="BM111" s="25" t="s">
        <v>1188</v>
      </c>
    </row>
    <row r="112" s="1" customFormat="1" ht="16.5" customHeight="1">
      <c r="B112" s="47"/>
      <c r="C112" s="234" t="s">
        <v>191</v>
      </c>
      <c r="D112" s="234" t="s">
        <v>151</v>
      </c>
      <c r="E112" s="235" t="s">
        <v>1189</v>
      </c>
      <c r="F112" s="236" t="s">
        <v>1190</v>
      </c>
      <c r="G112" s="237" t="s">
        <v>169</v>
      </c>
      <c r="H112" s="238">
        <v>50</v>
      </c>
      <c r="I112" s="239"/>
      <c r="J112" s="240">
        <f>ROUND(I112*H112,2)</f>
        <v>0</v>
      </c>
      <c r="K112" s="236" t="s">
        <v>155</v>
      </c>
      <c r="L112" s="73"/>
      <c r="M112" s="241" t="s">
        <v>21</v>
      </c>
      <c r="N112" s="242" t="s">
        <v>41</v>
      </c>
      <c r="O112" s="48"/>
      <c r="P112" s="243">
        <f>O112*H112</f>
        <v>0</v>
      </c>
      <c r="Q112" s="243">
        <v>0</v>
      </c>
      <c r="R112" s="243">
        <f>Q112*H112</f>
        <v>0</v>
      </c>
      <c r="S112" s="243">
        <v>0.033000000000000002</v>
      </c>
      <c r="T112" s="244">
        <f>S112*H112</f>
        <v>1.6500000000000001</v>
      </c>
      <c r="AR112" s="25" t="s">
        <v>156</v>
      </c>
      <c r="AT112" s="25" t="s">
        <v>151</v>
      </c>
      <c r="AU112" s="25" t="s">
        <v>80</v>
      </c>
      <c r="AY112" s="25" t="s">
        <v>148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5" t="s">
        <v>78</v>
      </c>
      <c r="BK112" s="245">
        <f>ROUND(I112*H112,2)</f>
        <v>0</v>
      </c>
      <c r="BL112" s="25" t="s">
        <v>156</v>
      </c>
      <c r="BM112" s="25" t="s">
        <v>1191</v>
      </c>
    </row>
    <row r="113" s="11" customFormat="1" ht="29.88" customHeight="1">
      <c r="B113" s="218"/>
      <c r="C113" s="219"/>
      <c r="D113" s="220" t="s">
        <v>69</v>
      </c>
      <c r="E113" s="232" t="s">
        <v>408</v>
      </c>
      <c r="F113" s="232" t="s">
        <v>409</v>
      </c>
      <c r="G113" s="219"/>
      <c r="H113" s="219"/>
      <c r="I113" s="222"/>
      <c r="J113" s="233">
        <f>BK113</f>
        <v>0</v>
      </c>
      <c r="K113" s="219"/>
      <c r="L113" s="224"/>
      <c r="M113" s="225"/>
      <c r="N113" s="226"/>
      <c r="O113" s="226"/>
      <c r="P113" s="227">
        <f>SUM(P114:P122)</f>
        <v>0</v>
      </c>
      <c r="Q113" s="226"/>
      <c r="R113" s="227">
        <f>SUM(R114:R122)</f>
        <v>0</v>
      </c>
      <c r="S113" s="226"/>
      <c r="T113" s="228">
        <f>SUM(T114:T122)</f>
        <v>0</v>
      </c>
      <c r="AR113" s="229" t="s">
        <v>78</v>
      </c>
      <c r="AT113" s="230" t="s">
        <v>69</v>
      </c>
      <c r="AU113" s="230" t="s">
        <v>78</v>
      </c>
      <c r="AY113" s="229" t="s">
        <v>148</v>
      </c>
      <c r="BK113" s="231">
        <f>SUM(BK114:BK122)</f>
        <v>0</v>
      </c>
    </row>
    <row r="114" s="1" customFormat="1" ht="25.5" customHeight="1">
      <c r="B114" s="47"/>
      <c r="C114" s="234" t="s">
        <v>197</v>
      </c>
      <c r="D114" s="234" t="s">
        <v>151</v>
      </c>
      <c r="E114" s="235" t="s">
        <v>426</v>
      </c>
      <c r="F114" s="236" t="s">
        <v>427</v>
      </c>
      <c r="G114" s="237" t="s">
        <v>413</v>
      </c>
      <c r="H114" s="238">
        <v>19.114999999999998</v>
      </c>
      <c r="I114" s="239"/>
      <c r="J114" s="240">
        <f>ROUND(I114*H114,2)</f>
        <v>0</v>
      </c>
      <c r="K114" s="236" t="s">
        <v>155</v>
      </c>
      <c r="L114" s="73"/>
      <c r="M114" s="241" t="s">
        <v>21</v>
      </c>
      <c r="N114" s="242" t="s">
        <v>41</v>
      </c>
      <c r="O114" s="48"/>
      <c r="P114" s="243">
        <f>O114*H114</f>
        <v>0</v>
      </c>
      <c r="Q114" s="243">
        <v>0</v>
      </c>
      <c r="R114" s="243">
        <f>Q114*H114</f>
        <v>0</v>
      </c>
      <c r="S114" s="243">
        <v>0</v>
      </c>
      <c r="T114" s="244">
        <f>S114*H114</f>
        <v>0</v>
      </c>
      <c r="AR114" s="25" t="s">
        <v>156</v>
      </c>
      <c r="AT114" s="25" t="s">
        <v>151</v>
      </c>
      <c r="AU114" s="25" t="s">
        <v>80</v>
      </c>
      <c r="AY114" s="25" t="s">
        <v>148</v>
      </c>
      <c r="BE114" s="245">
        <f>IF(N114="základní",J114,0)</f>
        <v>0</v>
      </c>
      <c r="BF114" s="245">
        <f>IF(N114="snížená",J114,0)</f>
        <v>0</v>
      </c>
      <c r="BG114" s="245">
        <f>IF(N114="zákl. přenesená",J114,0)</f>
        <v>0</v>
      </c>
      <c r="BH114" s="245">
        <f>IF(N114="sníž. přenesená",J114,0)</f>
        <v>0</v>
      </c>
      <c r="BI114" s="245">
        <f>IF(N114="nulová",J114,0)</f>
        <v>0</v>
      </c>
      <c r="BJ114" s="25" t="s">
        <v>78</v>
      </c>
      <c r="BK114" s="245">
        <f>ROUND(I114*H114,2)</f>
        <v>0</v>
      </c>
      <c r="BL114" s="25" t="s">
        <v>156</v>
      </c>
      <c r="BM114" s="25" t="s">
        <v>1192</v>
      </c>
    </row>
    <row r="115" s="1" customFormat="1" ht="25.5" customHeight="1">
      <c r="B115" s="47"/>
      <c r="C115" s="234" t="s">
        <v>201</v>
      </c>
      <c r="D115" s="234" t="s">
        <v>151</v>
      </c>
      <c r="E115" s="235" t="s">
        <v>430</v>
      </c>
      <c r="F115" s="236" t="s">
        <v>431</v>
      </c>
      <c r="G115" s="237" t="s">
        <v>413</v>
      </c>
      <c r="H115" s="238">
        <v>267.61000000000001</v>
      </c>
      <c r="I115" s="239"/>
      <c r="J115" s="240">
        <f>ROUND(I115*H115,2)</f>
        <v>0</v>
      </c>
      <c r="K115" s="236" t="s">
        <v>155</v>
      </c>
      <c r="L115" s="73"/>
      <c r="M115" s="241" t="s">
        <v>21</v>
      </c>
      <c r="N115" s="242" t="s">
        <v>41</v>
      </c>
      <c r="O115" s="48"/>
      <c r="P115" s="243">
        <f>O115*H115</f>
        <v>0</v>
      </c>
      <c r="Q115" s="243">
        <v>0</v>
      </c>
      <c r="R115" s="243">
        <f>Q115*H115</f>
        <v>0</v>
      </c>
      <c r="S115" s="243">
        <v>0</v>
      </c>
      <c r="T115" s="244">
        <f>S115*H115</f>
        <v>0</v>
      </c>
      <c r="AR115" s="25" t="s">
        <v>156</v>
      </c>
      <c r="AT115" s="25" t="s">
        <v>151</v>
      </c>
      <c r="AU115" s="25" t="s">
        <v>80</v>
      </c>
      <c r="AY115" s="25" t="s">
        <v>148</v>
      </c>
      <c r="BE115" s="245">
        <f>IF(N115="základní",J115,0)</f>
        <v>0</v>
      </c>
      <c r="BF115" s="245">
        <f>IF(N115="snížená",J115,0)</f>
        <v>0</v>
      </c>
      <c r="BG115" s="245">
        <f>IF(N115="zákl. přenesená",J115,0)</f>
        <v>0</v>
      </c>
      <c r="BH115" s="245">
        <f>IF(N115="sníž. přenesená",J115,0)</f>
        <v>0</v>
      </c>
      <c r="BI115" s="245">
        <f>IF(N115="nulová",J115,0)</f>
        <v>0</v>
      </c>
      <c r="BJ115" s="25" t="s">
        <v>78</v>
      </c>
      <c r="BK115" s="245">
        <f>ROUND(I115*H115,2)</f>
        <v>0</v>
      </c>
      <c r="BL115" s="25" t="s">
        <v>156</v>
      </c>
      <c r="BM115" s="25" t="s">
        <v>1193</v>
      </c>
    </row>
    <row r="116" s="13" customFormat="1">
      <c r="B116" s="258"/>
      <c r="C116" s="259"/>
      <c r="D116" s="248" t="s">
        <v>158</v>
      </c>
      <c r="E116" s="260" t="s">
        <v>21</v>
      </c>
      <c r="F116" s="261" t="s">
        <v>1194</v>
      </c>
      <c r="G116" s="259"/>
      <c r="H116" s="260" t="s">
        <v>21</v>
      </c>
      <c r="I116" s="262"/>
      <c r="J116" s="259"/>
      <c r="K116" s="259"/>
      <c r="L116" s="263"/>
      <c r="M116" s="264"/>
      <c r="N116" s="265"/>
      <c r="O116" s="265"/>
      <c r="P116" s="265"/>
      <c r="Q116" s="265"/>
      <c r="R116" s="265"/>
      <c r="S116" s="265"/>
      <c r="T116" s="266"/>
      <c r="AT116" s="267" t="s">
        <v>158</v>
      </c>
      <c r="AU116" s="267" t="s">
        <v>80</v>
      </c>
      <c r="AV116" s="13" t="s">
        <v>78</v>
      </c>
      <c r="AW116" s="13" t="s">
        <v>34</v>
      </c>
      <c r="AX116" s="13" t="s">
        <v>70</v>
      </c>
      <c r="AY116" s="267" t="s">
        <v>148</v>
      </c>
    </row>
    <row r="117" s="12" customFormat="1">
      <c r="B117" s="246"/>
      <c r="C117" s="247"/>
      <c r="D117" s="248" t="s">
        <v>158</v>
      </c>
      <c r="E117" s="249" t="s">
        <v>21</v>
      </c>
      <c r="F117" s="250" t="s">
        <v>1195</v>
      </c>
      <c r="G117" s="247"/>
      <c r="H117" s="251">
        <v>267.61000000000001</v>
      </c>
      <c r="I117" s="252"/>
      <c r="J117" s="247"/>
      <c r="K117" s="247"/>
      <c r="L117" s="253"/>
      <c r="M117" s="254"/>
      <c r="N117" s="255"/>
      <c r="O117" s="255"/>
      <c r="P117" s="255"/>
      <c r="Q117" s="255"/>
      <c r="R117" s="255"/>
      <c r="S117" s="255"/>
      <c r="T117" s="256"/>
      <c r="AT117" s="257" t="s">
        <v>158</v>
      </c>
      <c r="AU117" s="257" t="s">
        <v>80</v>
      </c>
      <c r="AV117" s="12" t="s">
        <v>80</v>
      </c>
      <c r="AW117" s="12" t="s">
        <v>34</v>
      </c>
      <c r="AX117" s="12" t="s">
        <v>78</v>
      </c>
      <c r="AY117" s="257" t="s">
        <v>148</v>
      </c>
    </row>
    <row r="118" s="1" customFormat="1" ht="25.5" customHeight="1">
      <c r="B118" s="47"/>
      <c r="C118" s="234" t="s">
        <v>205</v>
      </c>
      <c r="D118" s="234" t="s">
        <v>151</v>
      </c>
      <c r="E118" s="235" t="s">
        <v>1196</v>
      </c>
      <c r="F118" s="236" t="s">
        <v>1197</v>
      </c>
      <c r="G118" s="237" t="s">
        <v>413</v>
      </c>
      <c r="H118" s="238">
        <v>3.4500000000000002</v>
      </c>
      <c r="I118" s="239"/>
      <c r="J118" s="240">
        <f>ROUND(I118*H118,2)</f>
        <v>0</v>
      </c>
      <c r="K118" s="236" t="s">
        <v>155</v>
      </c>
      <c r="L118" s="73"/>
      <c r="M118" s="241" t="s">
        <v>21</v>
      </c>
      <c r="N118" s="242" t="s">
        <v>41</v>
      </c>
      <c r="O118" s="48"/>
      <c r="P118" s="243">
        <f>O118*H118</f>
        <v>0</v>
      </c>
      <c r="Q118" s="243">
        <v>0</v>
      </c>
      <c r="R118" s="243">
        <f>Q118*H118</f>
        <v>0</v>
      </c>
      <c r="S118" s="243">
        <v>0</v>
      </c>
      <c r="T118" s="244">
        <f>S118*H118</f>
        <v>0</v>
      </c>
      <c r="AR118" s="25" t="s">
        <v>156</v>
      </c>
      <c r="AT118" s="25" t="s">
        <v>151</v>
      </c>
      <c r="AU118" s="25" t="s">
        <v>80</v>
      </c>
      <c r="AY118" s="25" t="s">
        <v>148</v>
      </c>
      <c r="BE118" s="245">
        <f>IF(N118="základní",J118,0)</f>
        <v>0</v>
      </c>
      <c r="BF118" s="245">
        <f>IF(N118="snížená",J118,0)</f>
        <v>0</v>
      </c>
      <c r="BG118" s="245">
        <f>IF(N118="zákl. přenesená",J118,0)</f>
        <v>0</v>
      </c>
      <c r="BH118" s="245">
        <f>IF(N118="sníž. přenesená",J118,0)</f>
        <v>0</v>
      </c>
      <c r="BI118" s="245">
        <f>IF(N118="nulová",J118,0)</f>
        <v>0</v>
      </c>
      <c r="BJ118" s="25" t="s">
        <v>78</v>
      </c>
      <c r="BK118" s="245">
        <f>ROUND(I118*H118,2)</f>
        <v>0</v>
      </c>
      <c r="BL118" s="25" t="s">
        <v>156</v>
      </c>
      <c r="BM118" s="25" t="s">
        <v>1198</v>
      </c>
    </row>
    <row r="119" s="1" customFormat="1" ht="25.5" customHeight="1">
      <c r="B119" s="47"/>
      <c r="C119" s="234" t="s">
        <v>209</v>
      </c>
      <c r="D119" s="234" t="s">
        <v>151</v>
      </c>
      <c r="E119" s="235" t="s">
        <v>434</v>
      </c>
      <c r="F119" s="236" t="s">
        <v>435</v>
      </c>
      <c r="G119" s="237" t="s">
        <v>413</v>
      </c>
      <c r="H119" s="238">
        <v>6.2949999999999999</v>
      </c>
      <c r="I119" s="239"/>
      <c r="J119" s="240">
        <f>ROUND(I119*H119,2)</f>
        <v>0</v>
      </c>
      <c r="K119" s="236" t="s">
        <v>155</v>
      </c>
      <c r="L119" s="73"/>
      <c r="M119" s="241" t="s">
        <v>21</v>
      </c>
      <c r="N119" s="242" t="s">
        <v>41</v>
      </c>
      <c r="O119" s="48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AR119" s="25" t="s">
        <v>156</v>
      </c>
      <c r="AT119" s="25" t="s">
        <v>151</v>
      </c>
      <c r="AU119" s="25" t="s">
        <v>80</v>
      </c>
      <c r="AY119" s="25" t="s">
        <v>148</v>
      </c>
      <c r="BE119" s="245">
        <f>IF(N119="základní",J119,0)</f>
        <v>0</v>
      </c>
      <c r="BF119" s="245">
        <f>IF(N119="snížená",J119,0)</f>
        <v>0</v>
      </c>
      <c r="BG119" s="245">
        <f>IF(N119="zákl. přenesená",J119,0)</f>
        <v>0</v>
      </c>
      <c r="BH119" s="245">
        <f>IF(N119="sníž. přenesená",J119,0)</f>
        <v>0</v>
      </c>
      <c r="BI119" s="245">
        <f>IF(N119="nulová",J119,0)</f>
        <v>0</v>
      </c>
      <c r="BJ119" s="25" t="s">
        <v>78</v>
      </c>
      <c r="BK119" s="245">
        <f>ROUND(I119*H119,2)</f>
        <v>0</v>
      </c>
      <c r="BL119" s="25" t="s">
        <v>156</v>
      </c>
      <c r="BM119" s="25" t="s">
        <v>1199</v>
      </c>
    </row>
    <row r="120" s="1" customFormat="1" ht="25.5" customHeight="1">
      <c r="B120" s="47"/>
      <c r="C120" s="234" t="s">
        <v>221</v>
      </c>
      <c r="D120" s="234" t="s">
        <v>151</v>
      </c>
      <c r="E120" s="235" t="s">
        <v>438</v>
      </c>
      <c r="F120" s="236" t="s">
        <v>439</v>
      </c>
      <c r="G120" s="237" t="s">
        <v>413</v>
      </c>
      <c r="H120" s="238">
        <v>1.0129999999999999</v>
      </c>
      <c r="I120" s="239"/>
      <c r="J120" s="240">
        <f>ROUND(I120*H120,2)</f>
        <v>0</v>
      </c>
      <c r="K120" s="236" t="s">
        <v>155</v>
      </c>
      <c r="L120" s="73"/>
      <c r="M120" s="241" t="s">
        <v>21</v>
      </c>
      <c r="N120" s="242" t="s">
        <v>41</v>
      </c>
      <c r="O120" s="48"/>
      <c r="P120" s="243">
        <f>O120*H120</f>
        <v>0</v>
      </c>
      <c r="Q120" s="243">
        <v>0</v>
      </c>
      <c r="R120" s="243">
        <f>Q120*H120</f>
        <v>0</v>
      </c>
      <c r="S120" s="243">
        <v>0</v>
      </c>
      <c r="T120" s="244">
        <f>S120*H120</f>
        <v>0</v>
      </c>
      <c r="AR120" s="25" t="s">
        <v>156</v>
      </c>
      <c r="AT120" s="25" t="s">
        <v>151</v>
      </c>
      <c r="AU120" s="25" t="s">
        <v>80</v>
      </c>
      <c r="AY120" s="25" t="s">
        <v>148</v>
      </c>
      <c r="BE120" s="245">
        <f>IF(N120="základní",J120,0)</f>
        <v>0</v>
      </c>
      <c r="BF120" s="245">
        <f>IF(N120="snížená",J120,0)</f>
        <v>0</v>
      </c>
      <c r="BG120" s="245">
        <f>IF(N120="zákl. přenesená",J120,0)</f>
        <v>0</v>
      </c>
      <c r="BH120" s="245">
        <f>IF(N120="sníž. přenesená",J120,0)</f>
        <v>0</v>
      </c>
      <c r="BI120" s="245">
        <f>IF(N120="nulová",J120,0)</f>
        <v>0</v>
      </c>
      <c r="BJ120" s="25" t="s">
        <v>78</v>
      </c>
      <c r="BK120" s="245">
        <f>ROUND(I120*H120,2)</f>
        <v>0</v>
      </c>
      <c r="BL120" s="25" t="s">
        <v>156</v>
      </c>
      <c r="BM120" s="25" t="s">
        <v>1200</v>
      </c>
    </row>
    <row r="121" s="1" customFormat="1" ht="25.5" customHeight="1">
      <c r="B121" s="47"/>
      <c r="C121" s="234" t="s">
        <v>229</v>
      </c>
      <c r="D121" s="234" t="s">
        <v>151</v>
      </c>
      <c r="E121" s="235" t="s">
        <v>442</v>
      </c>
      <c r="F121" s="236" t="s">
        <v>443</v>
      </c>
      <c r="G121" s="237" t="s">
        <v>413</v>
      </c>
      <c r="H121" s="238">
        <v>0.71799999999999997</v>
      </c>
      <c r="I121" s="239"/>
      <c r="J121" s="240">
        <f>ROUND(I121*H121,2)</f>
        <v>0</v>
      </c>
      <c r="K121" s="236" t="s">
        <v>155</v>
      </c>
      <c r="L121" s="73"/>
      <c r="M121" s="241" t="s">
        <v>21</v>
      </c>
      <c r="N121" s="242" t="s">
        <v>41</v>
      </c>
      <c r="O121" s="48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AR121" s="25" t="s">
        <v>156</v>
      </c>
      <c r="AT121" s="25" t="s">
        <v>151</v>
      </c>
      <c r="AU121" s="25" t="s">
        <v>80</v>
      </c>
      <c r="AY121" s="25" t="s">
        <v>148</v>
      </c>
      <c r="BE121" s="245">
        <f>IF(N121="základní",J121,0)</f>
        <v>0</v>
      </c>
      <c r="BF121" s="245">
        <f>IF(N121="snížená",J121,0)</f>
        <v>0</v>
      </c>
      <c r="BG121" s="245">
        <f>IF(N121="zákl. přenesená",J121,0)</f>
        <v>0</v>
      </c>
      <c r="BH121" s="245">
        <f>IF(N121="sníž. přenesená",J121,0)</f>
        <v>0</v>
      </c>
      <c r="BI121" s="245">
        <f>IF(N121="nulová",J121,0)</f>
        <v>0</v>
      </c>
      <c r="BJ121" s="25" t="s">
        <v>78</v>
      </c>
      <c r="BK121" s="245">
        <f>ROUND(I121*H121,2)</f>
        <v>0</v>
      </c>
      <c r="BL121" s="25" t="s">
        <v>156</v>
      </c>
      <c r="BM121" s="25" t="s">
        <v>1201</v>
      </c>
    </row>
    <row r="122" s="1" customFormat="1" ht="25.5" customHeight="1">
      <c r="B122" s="47"/>
      <c r="C122" s="234" t="s">
        <v>10</v>
      </c>
      <c r="D122" s="234" t="s">
        <v>151</v>
      </c>
      <c r="E122" s="235" t="s">
        <v>1202</v>
      </c>
      <c r="F122" s="236" t="s">
        <v>1203</v>
      </c>
      <c r="G122" s="237" t="s">
        <v>413</v>
      </c>
      <c r="H122" s="238">
        <v>4.2400000000000002</v>
      </c>
      <c r="I122" s="239"/>
      <c r="J122" s="240">
        <f>ROUND(I122*H122,2)</f>
        <v>0</v>
      </c>
      <c r="K122" s="236" t="s">
        <v>155</v>
      </c>
      <c r="L122" s="73"/>
      <c r="M122" s="241" t="s">
        <v>21</v>
      </c>
      <c r="N122" s="242" t="s">
        <v>41</v>
      </c>
      <c r="O122" s="48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AR122" s="25" t="s">
        <v>156</v>
      </c>
      <c r="AT122" s="25" t="s">
        <v>151</v>
      </c>
      <c r="AU122" s="25" t="s">
        <v>80</v>
      </c>
      <c r="AY122" s="25" t="s">
        <v>148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5" t="s">
        <v>78</v>
      </c>
      <c r="BK122" s="245">
        <f>ROUND(I122*H122,2)</f>
        <v>0</v>
      </c>
      <c r="BL122" s="25" t="s">
        <v>156</v>
      </c>
      <c r="BM122" s="25" t="s">
        <v>1204</v>
      </c>
    </row>
    <row r="123" s="11" customFormat="1" ht="29.88" customHeight="1">
      <c r="B123" s="218"/>
      <c r="C123" s="219"/>
      <c r="D123" s="220" t="s">
        <v>69</v>
      </c>
      <c r="E123" s="232" t="s">
        <v>445</v>
      </c>
      <c r="F123" s="232" t="s">
        <v>446</v>
      </c>
      <c r="G123" s="219"/>
      <c r="H123" s="219"/>
      <c r="I123" s="222"/>
      <c r="J123" s="233">
        <f>BK123</f>
        <v>0</v>
      </c>
      <c r="K123" s="219"/>
      <c r="L123" s="224"/>
      <c r="M123" s="225"/>
      <c r="N123" s="226"/>
      <c r="O123" s="226"/>
      <c r="P123" s="227">
        <f>P124</f>
        <v>0</v>
      </c>
      <c r="Q123" s="226"/>
      <c r="R123" s="227">
        <f>R124</f>
        <v>0</v>
      </c>
      <c r="S123" s="226"/>
      <c r="T123" s="228">
        <f>T124</f>
        <v>0</v>
      </c>
      <c r="AR123" s="229" t="s">
        <v>78</v>
      </c>
      <c r="AT123" s="230" t="s">
        <v>69</v>
      </c>
      <c r="AU123" s="230" t="s">
        <v>78</v>
      </c>
      <c r="AY123" s="229" t="s">
        <v>148</v>
      </c>
      <c r="BK123" s="231">
        <f>BK124</f>
        <v>0</v>
      </c>
    </row>
    <row r="124" s="1" customFormat="1" ht="38.25" customHeight="1">
      <c r="B124" s="47"/>
      <c r="C124" s="234" t="s">
        <v>238</v>
      </c>
      <c r="D124" s="234" t="s">
        <v>151</v>
      </c>
      <c r="E124" s="235" t="s">
        <v>448</v>
      </c>
      <c r="F124" s="236" t="s">
        <v>449</v>
      </c>
      <c r="G124" s="237" t="s">
        <v>413</v>
      </c>
      <c r="H124" s="238">
        <v>5.5640000000000001</v>
      </c>
      <c r="I124" s="239"/>
      <c r="J124" s="240">
        <f>ROUND(I124*H124,2)</f>
        <v>0</v>
      </c>
      <c r="K124" s="236" t="s">
        <v>155</v>
      </c>
      <c r="L124" s="73"/>
      <c r="M124" s="241" t="s">
        <v>21</v>
      </c>
      <c r="N124" s="242" t="s">
        <v>41</v>
      </c>
      <c r="O124" s="48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AR124" s="25" t="s">
        <v>156</v>
      </c>
      <c r="AT124" s="25" t="s">
        <v>151</v>
      </c>
      <c r="AU124" s="25" t="s">
        <v>80</v>
      </c>
      <c r="AY124" s="25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25" t="s">
        <v>78</v>
      </c>
      <c r="BK124" s="245">
        <f>ROUND(I124*H124,2)</f>
        <v>0</v>
      </c>
      <c r="BL124" s="25" t="s">
        <v>156</v>
      </c>
      <c r="BM124" s="25" t="s">
        <v>1205</v>
      </c>
    </row>
    <row r="125" s="11" customFormat="1" ht="37.44" customHeight="1">
      <c r="B125" s="218"/>
      <c r="C125" s="219"/>
      <c r="D125" s="220" t="s">
        <v>69</v>
      </c>
      <c r="E125" s="221" t="s">
        <v>451</v>
      </c>
      <c r="F125" s="221" t="s">
        <v>452</v>
      </c>
      <c r="G125" s="219"/>
      <c r="H125" s="219"/>
      <c r="I125" s="222"/>
      <c r="J125" s="223">
        <f>BK125</f>
        <v>0</v>
      </c>
      <c r="K125" s="219"/>
      <c r="L125" s="224"/>
      <c r="M125" s="225"/>
      <c r="N125" s="226"/>
      <c r="O125" s="226"/>
      <c r="P125" s="227">
        <f>P126+P152+P171+P177+P250+P258+P324+P346+P351+P353+P360</f>
        <v>0</v>
      </c>
      <c r="Q125" s="226"/>
      <c r="R125" s="227">
        <f>R126+R152+R171+R177+R250+R258+R324+R346+R351+R353+R360</f>
        <v>7.7674769999999977</v>
      </c>
      <c r="S125" s="226"/>
      <c r="T125" s="228">
        <f>T126+T152+T171+T177+T250+T258+T324+T346+T351+T353+T360</f>
        <v>9.3699999999999992</v>
      </c>
      <c r="AR125" s="229" t="s">
        <v>80</v>
      </c>
      <c r="AT125" s="230" t="s">
        <v>69</v>
      </c>
      <c r="AU125" s="230" t="s">
        <v>70</v>
      </c>
      <c r="AY125" s="229" t="s">
        <v>148</v>
      </c>
      <c r="BK125" s="231">
        <f>BK126+BK152+BK171+BK177+BK250+BK258+BK324+BK346+BK351+BK353+BK360</f>
        <v>0</v>
      </c>
    </row>
    <row r="126" s="11" customFormat="1" ht="19.92" customHeight="1">
      <c r="B126" s="218"/>
      <c r="C126" s="219"/>
      <c r="D126" s="220" t="s">
        <v>69</v>
      </c>
      <c r="E126" s="232" t="s">
        <v>1206</v>
      </c>
      <c r="F126" s="232" t="s">
        <v>1207</v>
      </c>
      <c r="G126" s="219"/>
      <c r="H126" s="219"/>
      <c r="I126" s="222"/>
      <c r="J126" s="233">
        <f>BK126</f>
        <v>0</v>
      </c>
      <c r="K126" s="219"/>
      <c r="L126" s="224"/>
      <c r="M126" s="225"/>
      <c r="N126" s="226"/>
      <c r="O126" s="226"/>
      <c r="P126" s="227">
        <f>SUM(P127:P151)</f>
        <v>0</v>
      </c>
      <c r="Q126" s="226"/>
      <c r="R126" s="227">
        <f>SUM(R127:R151)</f>
        <v>0.69269000000000003</v>
      </c>
      <c r="S126" s="226"/>
      <c r="T126" s="228">
        <f>SUM(T127:T151)</f>
        <v>4.2400000000000002</v>
      </c>
      <c r="AR126" s="229" t="s">
        <v>80</v>
      </c>
      <c r="AT126" s="230" t="s">
        <v>69</v>
      </c>
      <c r="AU126" s="230" t="s">
        <v>78</v>
      </c>
      <c r="AY126" s="229" t="s">
        <v>148</v>
      </c>
      <c r="BK126" s="231">
        <f>SUM(BK127:BK151)</f>
        <v>0</v>
      </c>
    </row>
    <row r="127" s="1" customFormat="1" ht="38.25" customHeight="1">
      <c r="B127" s="47"/>
      <c r="C127" s="234" t="s">
        <v>242</v>
      </c>
      <c r="D127" s="234" t="s">
        <v>151</v>
      </c>
      <c r="E127" s="235" t="s">
        <v>1208</v>
      </c>
      <c r="F127" s="236" t="s">
        <v>1209</v>
      </c>
      <c r="G127" s="237" t="s">
        <v>169</v>
      </c>
      <c r="H127" s="238">
        <v>800</v>
      </c>
      <c r="I127" s="239"/>
      <c r="J127" s="240">
        <f>ROUND(I127*H127,2)</f>
        <v>0</v>
      </c>
      <c r="K127" s="236" t="s">
        <v>155</v>
      </c>
      <c r="L127" s="73"/>
      <c r="M127" s="241" t="s">
        <v>21</v>
      </c>
      <c r="N127" s="242" t="s">
        <v>41</v>
      </c>
      <c r="O127" s="48"/>
      <c r="P127" s="243">
        <f>O127*H127</f>
        <v>0</v>
      </c>
      <c r="Q127" s="243">
        <v>0</v>
      </c>
      <c r="R127" s="243">
        <f>Q127*H127</f>
        <v>0</v>
      </c>
      <c r="S127" s="243">
        <v>0.0053</v>
      </c>
      <c r="T127" s="244">
        <f>S127*H127</f>
        <v>4.2400000000000002</v>
      </c>
      <c r="AR127" s="25" t="s">
        <v>238</v>
      </c>
      <c r="AT127" s="25" t="s">
        <v>151</v>
      </c>
      <c r="AU127" s="25" t="s">
        <v>80</v>
      </c>
      <c r="AY127" s="25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25" t="s">
        <v>78</v>
      </c>
      <c r="BK127" s="245">
        <f>ROUND(I127*H127,2)</f>
        <v>0</v>
      </c>
      <c r="BL127" s="25" t="s">
        <v>238</v>
      </c>
      <c r="BM127" s="25" t="s">
        <v>1210</v>
      </c>
    </row>
    <row r="128" s="1" customFormat="1" ht="51" customHeight="1">
      <c r="B128" s="47"/>
      <c r="C128" s="234" t="s">
        <v>246</v>
      </c>
      <c r="D128" s="234" t="s">
        <v>151</v>
      </c>
      <c r="E128" s="235" t="s">
        <v>1211</v>
      </c>
      <c r="F128" s="236" t="s">
        <v>1212</v>
      </c>
      <c r="G128" s="237" t="s">
        <v>169</v>
      </c>
      <c r="H128" s="238">
        <v>845</v>
      </c>
      <c r="I128" s="239"/>
      <c r="J128" s="240">
        <f>ROUND(I128*H128,2)</f>
        <v>0</v>
      </c>
      <c r="K128" s="236" t="s">
        <v>155</v>
      </c>
      <c r="L128" s="73"/>
      <c r="M128" s="241" t="s">
        <v>21</v>
      </c>
      <c r="N128" s="242" t="s">
        <v>41</v>
      </c>
      <c r="O128" s="48"/>
      <c r="P128" s="243">
        <f>O128*H128</f>
        <v>0</v>
      </c>
      <c r="Q128" s="243">
        <v>9.0000000000000006E-05</v>
      </c>
      <c r="R128" s="243">
        <f>Q128*H128</f>
        <v>0.076050000000000006</v>
      </c>
      <c r="S128" s="243">
        <v>0</v>
      </c>
      <c r="T128" s="244">
        <f>S128*H128</f>
        <v>0</v>
      </c>
      <c r="AR128" s="25" t="s">
        <v>238</v>
      </c>
      <c r="AT128" s="25" t="s">
        <v>151</v>
      </c>
      <c r="AU128" s="25" t="s">
        <v>80</v>
      </c>
      <c r="AY128" s="25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25" t="s">
        <v>78</v>
      </c>
      <c r="BK128" s="245">
        <f>ROUND(I128*H128,2)</f>
        <v>0</v>
      </c>
      <c r="BL128" s="25" t="s">
        <v>238</v>
      </c>
      <c r="BM128" s="25" t="s">
        <v>1213</v>
      </c>
    </row>
    <row r="129" s="1" customFormat="1" ht="25.5" customHeight="1">
      <c r="B129" s="47"/>
      <c r="C129" s="279" t="s">
        <v>250</v>
      </c>
      <c r="D129" s="279" t="s">
        <v>188</v>
      </c>
      <c r="E129" s="280" t="s">
        <v>1214</v>
      </c>
      <c r="F129" s="281" t="s">
        <v>1215</v>
      </c>
      <c r="G129" s="282" t="s">
        <v>169</v>
      </c>
      <c r="H129" s="283">
        <v>273</v>
      </c>
      <c r="I129" s="284"/>
      <c r="J129" s="285">
        <f>ROUND(I129*H129,2)</f>
        <v>0</v>
      </c>
      <c r="K129" s="281" t="s">
        <v>155</v>
      </c>
      <c r="L129" s="286"/>
      <c r="M129" s="287" t="s">
        <v>21</v>
      </c>
      <c r="N129" s="288" t="s">
        <v>41</v>
      </c>
      <c r="O129" s="48"/>
      <c r="P129" s="243">
        <f>O129*H129</f>
        <v>0</v>
      </c>
      <c r="Q129" s="243">
        <v>0.00054000000000000001</v>
      </c>
      <c r="R129" s="243">
        <f>Q129*H129</f>
        <v>0.14742</v>
      </c>
      <c r="S129" s="243">
        <v>0</v>
      </c>
      <c r="T129" s="244">
        <f>S129*H129</f>
        <v>0</v>
      </c>
      <c r="AR129" s="25" t="s">
        <v>332</v>
      </c>
      <c r="AT129" s="25" t="s">
        <v>188</v>
      </c>
      <c r="AU129" s="25" t="s">
        <v>80</v>
      </c>
      <c r="AY129" s="25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25" t="s">
        <v>78</v>
      </c>
      <c r="BK129" s="245">
        <f>ROUND(I129*H129,2)</f>
        <v>0</v>
      </c>
      <c r="BL129" s="25" t="s">
        <v>238</v>
      </c>
      <c r="BM129" s="25" t="s">
        <v>1216</v>
      </c>
    </row>
    <row r="130" s="12" customFormat="1">
      <c r="B130" s="246"/>
      <c r="C130" s="247"/>
      <c r="D130" s="248" t="s">
        <v>158</v>
      </c>
      <c r="E130" s="249" t="s">
        <v>21</v>
      </c>
      <c r="F130" s="250" t="s">
        <v>1217</v>
      </c>
      <c r="G130" s="247"/>
      <c r="H130" s="251">
        <v>69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158</v>
      </c>
      <c r="AU130" s="257" t="s">
        <v>80</v>
      </c>
      <c r="AV130" s="12" t="s">
        <v>80</v>
      </c>
      <c r="AW130" s="12" t="s">
        <v>34</v>
      </c>
      <c r="AX130" s="12" t="s">
        <v>70</v>
      </c>
      <c r="AY130" s="257" t="s">
        <v>148</v>
      </c>
    </row>
    <row r="131" s="12" customFormat="1">
      <c r="B131" s="246"/>
      <c r="C131" s="247"/>
      <c r="D131" s="248" t="s">
        <v>158</v>
      </c>
      <c r="E131" s="249" t="s">
        <v>21</v>
      </c>
      <c r="F131" s="250" t="s">
        <v>1218</v>
      </c>
      <c r="G131" s="247"/>
      <c r="H131" s="251">
        <v>204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158</v>
      </c>
      <c r="AU131" s="257" t="s">
        <v>80</v>
      </c>
      <c r="AV131" s="12" t="s">
        <v>80</v>
      </c>
      <c r="AW131" s="12" t="s">
        <v>34</v>
      </c>
      <c r="AX131" s="12" t="s">
        <v>70</v>
      </c>
      <c r="AY131" s="257" t="s">
        <v>148</v>
      </c>
    </row>
    <row r="132" s="14" customFormat="1">
      <c r="B132" s="268"/>
      <c r="C132" s="269"/>
      <c r="D132" s="248" t="s">
        <v>158</v>
      </c>
      <c r="E132" s="270" t="s">
        <v>21</v>
      </c>
      <c r="F132" s="271" t="s">
        <v>174</v>
      </c>
      <c r="G132" s="269"/>
      <c r="H132" s="272">
        <v>273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AT132" s="278" t="s">
        <v>158</v>
      </c>
      <c r="AU132" s="278" t="s">
        <v>80</v>
      </c>
      <c r="AV132" s="14" t="s">
        <v>156</v>
      </c>
      <c r="AW132" s="14" t="s">
        <v>34</v>
      </c>
      <c r="AX132" s="14" t="s">
        <v>78</v>
      </c>
      <c r="AY132" s="278" t="s">
        <v>148</v>
      </c>
    </row>
    <row r="133" s="1" customFormat="1" ht="25.5" customHeight="1">
      <c r="B133" s="47"/>
      <c r="C133" s="279" t="s">
        <v>254</v>
      </c>
      <c r="D133" s="279" t="s">
        <v>188</v>
      </c>
      <c r="E133" s="280" t="s">
        <v>1219</v>
      </c>
      <c r="F133" s="281" t="s">
        <v>1220</v>
      </c>
      <c r="G133" s="282" t="s">
        <v>169</v>
      </c>
      <c r="H133" s="283">
        <v>332</v>
      </c>
      <c r="I133" s="284"/>
      <c r="J133" s="285">
        <f>ROUND(I133*H133,2)</f>
        <v>0</v>
      </c>
      <c r="K133" s="281" t="s">
        <v>155</v>
      </c>
      <c r="L133" s="286"/>
      <c r="M133" s="287" t="s">
        <v>21</v>
      </c>
      <c r="N133" s="288" t="s">
        <v>41</v>
      </c>
      <c r="O133" s="48"/>
      <c r="P133" s="243">
        <f>O133*H133</f>
        <v>0</v>
      </c>
      <c r="Q133" s="243">
        <v>0.00059000000000000003</v>
      </c>
      <c r="R133" s="243">
        <f>Q133*H133</f>
        <v>0.19588</v>
      </c>
      <c r="S133" s="243">
        <v>0</v>
      </c>
      <c r="T133" s="244">
        <f>S133*H133</f>
        <v>0</v>
      </c>
      <c r="AR133" s="25" t="s">
        <v>332</v>
      </c>
      <c r="AT133" s="25" t="s">
        <v>188</v>
      </c>
      <c r="AU133" s="25" t="s">
        <v>80</v>
      </c>
      <c r="AY133" s="25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25" t="s">
        <v>78</v>
      </c>
      <c r="BK133" s="245">
        <f>ROUND(I133*H133,2)</f>
        <v>0</v>
      </c>
      <c r="BL133" s="25" t="s">
        <v>238</v>
      </c>
      <c r="BM133" s="25" t="s">
        <v>1221</v>
      </c>
    </row>
    <row r="134" s="12" customFormat="1">
      <c r="B134" s="246"/>
      <c r="C134" s="247"/>
      <c r="D134" s="248" t="s">
        <v>158</v>
      </c>
      <c r="E134" s="249" t="s">
        <v>21</v>
      </c>
      <c r="F134" s="250" t="s">
        <v>1222</v>
      </c>
      <c r="G134" s="247"/>
      <c r="H134" s="251">
        <v>109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158</v>
      </c>
      <c r="AU134" s="257" t="s">
        <v>80</v>
      </c>
      <c r="AV134" s="12" t="s">
        <v>80</v>
      </c>
      <c r="AW134" s="12" t="s">
        <v>34</v>
      </c>
      <c r="AX134" s="12" t="s">
        <v>70</v>
      </c>
      <c r="AY134" s="257" t="s">
        <v>148</v>
      </c>
    </row>
    <row r="135" s="12" customFormat="1">
      <c r="B135" s="246"/>
      <c r="C135" s="247"/>
      <c r="D135" s="248" t="s">
        <v>158</v>
      </c>
      <c r="E135" s="249" t="s">
        <v>21</v>
      </c>
      <c r="F135" s="250" t="s">
        <v>1223</v>
      </c>
      <c r="G135" s="247"/>
      <c r="H135" s="251">
        <v>223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158</v>
      </c>
      <c r="AU135" s="257" t="s">
        <v>80</v>
      </c>
      <c r="AV135" s="12" t="s">
        <v>80</v>
      </c>
      <c r="AW135" s="12" t="s">
        <v>34</v>
      </c>
      <c r="AX135" s="12" t="s">
        <v>70</v>
      </c>
      <c r="AY135" s="257" t="s">
        <v>148</v>
      </c>
    </row>
    <row r="136" s="14" customFormat="1">
      <c r="B136" s="268"/>
      <c r="C136" s="269"/>
      <c r="D136" s="248" t="s">
        <v>158</v>
      </c>
      <c r="E136" s="270" t="s">
        <v>21</v>
      </c>
      <c r="F136" s="271" t="s">
        <v>174</v>
      </c>
      <c r="G136" s="269"/>
      <c r="H136" s="272">
        <v>332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AT136" s="278" t="s">
        <v>158</v>
      </c>
      <c r="AU136" s="278" t="s">
        <v>80</v>
      </c>
      <c r="AV136" s="14" t="s">
        <v>156</v>
      </c>
      <c r="AW136" s="14" t="s">
        <v>34</v>
      </c>
      <c r="AX136" s="14" t="s">
        <v>78</v>
      </c>
      <c r="AY136" s="278" t="s">
        <v>148</v>
      </c>
    </row>
    <row r="137" s="1" customFormat="1" ht="25.5" customHeight="1">
      <c r="B137" s="47"/>
      <c r="C137" s="279" t="s">
        <v>9</v>
      </c>
      <c r="D137" s="279" t="s">
        <v>188</v>
      </c>
      <c r="E137" s="280" t="s">
        <v>1224</v>
      </c>
      <c r="F137" s="281" t="s">
        <v>1225</v>
      </c>
      <c r="G137" s="282" t="s">
        <v>169</v>
      </c>
      <c r="H137" s="283">
        <v>42</v>
      </c>
      <c r="I137" s="284"/>
      <c r="J137" s="285">
        <f>ROUND(I137*H137,2)</f>
        <v>0</v>
      </c>
      <c r="K137" s="281" t="s">
        <v>155</v>
      </c>
      <c r="L137" s="286"/>
      <c r="M137" s="287" t="s">
        <v>21</v>
      </c>
      <c r="N137" s="288" t="s">
        <v>41</v>
      </c>
      <c r="O137" s="48"/>
      <c r="P137" s="243">
        <f>O137*H137</f>
        <v>0</v>
      </c>
      <c r="Q137" s="243">
        <v>0.00064999999999999997</v>
      </c>
      <c r="R137" s="243">
        <f>Q137*H137</f>
        <v>0.027299999999999998</v>
      </c>
      <c r="S137" s="243">
        <v>0</v>
      </c>
      <c r="T137" s="244">
        <f>S137*H137</f>
        <v>0</v>
      </c>
      <c r="AR137" s="25" t="s">
        <v>332</v>
      </c>
      <c r="AT137" s="25" t="s">
        <v>188</v>
      </c>
      <c r="AU137" s="25" t="s">
        <v>80</v>
      </c>
      <c r="AY137" s="25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25" t="s">
        <v>78</v>
      </c>
      <c r="BK137" s="245">
        <f>ROUND(I137*H137,2)</f>
        <v>0</v>
      </c>
      <c r="BL137" s="25" t="s">
        <v>238</v>
      </c>
      <c r="BM137" s="25" t="s">
        <v>1226</v>
      </c>
    </row>
    <row r="138" s="1" customFormat="1" ht="25.5" customHeight="1">
      <c r="B138" s="47"/>
      <c r="C138" s="279" t="s">
        <v>264</v>
      </c>
      <c r="D138" s="279" t="s">
        <v>188</v>
      </c>
      <c r="E138" s="280" t="s">
        <v>1227</v>
      </c>
      <c r="F138" s="281" t="s">
        <v>1228</v>
      </c>
      <c r="G138" s="282" t="s">
        <v>169</v>
      </c>
      <c r="H138" s="283">
        <v>41</v>
      </c>
      <c r="I138" s="284"/>
      <c r="J138" s="285">
        <f>ROUND(I138*H138,2)</f>
        <v>0</v>
      </c>
      <c r="K138" s="281" t="s">
        <v>155</v>
      </c>
      <c r="L138" s="286"/>
      <c r="M138" s="287" t="s">
        <v>21</v>
      </c>
      <c r="N138" s="288" t="s">
        <v>41</v>
      </c>
      <c r="O138" s="48"/>
      <c r="P138" s="243">
        <f>O138*H138</f>
        <v>0</v>
      </c>
      <c r="Q138" s="243">
        <v>0.00072000000000000005</v>
      </c>
      <c r="R138" s="243">
        <f>Q138*H138</f>
        <v>0.029520000000000001</v>
      </c>
      <c r="S138" s="243">
        <v>0</v>
      </c>
      <c r="T138" s="244">
        <f>S138*H138</f>
        <v>0</v>
      </c>
      <c r="AR138" s="25" t="s">
        <v>332</v>
      </c>
      <c r="AT138" s="25" t="s">
        <v>188</v>
      </c>
      <c r="AU138" s="25" t="s">
        <v>80</v>
      </c>
      <c r="AY138" s="25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5" t="s">
        <v>78</v>
      </c>
      <c r="BK138" s="245">
        <f>ROUND(I138*H138,2)</f>
        <v>0</v>
      </c>
      <c r="BL138" s="25" t="s">
        <v>238</v>
      </c>
      <c r="BM138" s="25" t="s">
        <v>1229</v>
      </c>
    </row>
    <row r="139" s="1" customFormat="1" ht="25.5" customHeight="1">
      <c r="B139" s="47"/>
      <c r="C139" s="279" t="s">
        <v>269</v>
      </c>
      <c r="D139" s="279" t="s">
        <v>188</v>
      </c>
      <c r="E139" s="280" t="s">
        <v>1230</v>
      </c>
      <c r="F139" s="281" t="s">
        <v>1231</v>
      </c>
      <c r="G139" s="282" t="s">
        <v>169</v>
      </c>
      <c r="H139" s="283">
        <v>157</v>
      </c>
      <c r="I139" s="284"/>
      <c r="J139" s="285">
        <f>ROUND(I139*H139,2)</f>
        <v>0</v>
      </c>
      <c r="K139" s="281" t="s">
        <v>155</v>
      </c>
      <c r="L139" s="286"/>
      <c r="M139" s="287" t="s">
        <v>21</v>
      </c>
      <c r="N139" s="288" t="s">
        <v>41</v>
      </c>
      <c r="O139" s="48"/>
      <c r="P139" s="243">
        <f>O139*H139</f>
        <v>0</v>
      </c>
      <c r="Q139" s="243">
        <v>0.00077999999999999999</v>
      </c>
      <c r="R139" s="243">
        <f>Q139*H139</f>
        <v>0.12246</v>
      </c>
      <c r="S139" s="243">
        <v>0</v>
      </c>
      <c r="T139" s="244">
        <f>S139*H139</f>
        <v>0</v>
      </c>
      <c r="AR139" s="25" t="s">
        <v>332</v>
      </c>
      <c r="AT139" s="25" t="s">
        <v>188</v>
      </c>
      <c r="AU139" s="25" t="s">
        <v>80</v>
      </c>
      <c r="AY139" s="25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25" t="s">
        <v>78</v>
      </c>
      <c r="BK139" s="245">
        <f>ROUND(I139*H139,2)</f>
        <v>0</v>
      </c>
      <c r="BL139" s="25" t="s">
        <v>238</v>
      </c>
      <c r="BM139" s="25" t="s">
        <v>1232</v>
      </c>
    </row>
    <row r="140" s="1" customFormat="1" ht="51" customHeight="1">
      <c r="B140" s="47"/>
      <c r="C140" s="234" t="s">
        <v>273</v>
      </c>
      <c r="D140" s="234" t="s">
        <v>151</v>
      </c>
      <c r="E140" s="235" t="s">
        <v>1233</v>
      </c>
      <c r="F140" s="236" t="s">
        <v>1234</v>
      </c>
      <c r="G140" s="237" t="s">
        <v>169</v>
      </c>
      <c r="H140" s="238">
        <v>14</v>
      </c>
      <c r="I140" s="239"/>
      <c r="J140" s="240">
        <f>ROUND(I140*H140,2)</f>
        <v>0</v>
      </c>
      <c r="K140" s="236" t="s">
        <v>155</v>
      </c>
      <c r="L140" s="73"/>
      <c r="M140" s="241" t="s">
        <v>21</v>
      </c>
      <c r="N140" s="242" t="s">
        <v>41</v>
      </c>
      <c r="O140" s="48"/>
      <c r="P140" s="243">
        <f>O140*H140</f>
        <v>0</v>
      </c>
      <c r="Q140" s="243">
        <v>0.00017000000000000001</v>
      </c>
      <c r="R140" s="243">
        <f>Q140*H140</f>
        <v>0.0023800000000000002</v>
      </c>
      <c r="S140" s="243">
        <v>0</v>
      </c>
      <c r="T140" s="244">
        <f>S140*H140</f>
        <v>0</v>
      </c>
      <c r="AR140" s="25" t="s">
        <v>238</v>
      </c>
      <c r="AT140" s="25" t="s">
        <v>151</v>
      </c>
      <c r="AU140" s="25" t="s">
        <v>80</v>
      </c>
      <c r="AY140" s="25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5" t="s">
        <v>78</v>
      </c>
      <c r="BK140" s="245">
        <f>ROUND(I140*H140,2)</f>
        <v>0</v>
      </c>
      <c r="BL140" s="25" t="s">
        <v>238</v>
      </c>
      <c r="BM140" s="25" t="s">
        <v>1235</v>
      </c>
    </row>
    <row r="141" s="1" customFormat="1" ht="25.5" customHeight="1">
      <c r="B141" s="47"/>
      <c r="C141" s="279" t="s">
        <v>283</v>
      </c>
      <c r="D141" s="279" t="s">
        <v>188</v>
      </c>
      <c r="E141" s="280" t="s">
        <v>1236</v>
      </c>
      <c r="F141" s="281" t="s">
        <v>1237</v>
      </c>
      <c r="G141" s="282" t="s">
        <v>169</v>
      </c>
      <c r="H141" s="283">
        <v>14</v>
      </c>
      <c r="I141" s="284"/>
      <c r="J141" s="285">
        <f>ROUND(I141*H141,2)</f>
        <v>0</v>
      </c>
      <c r="K141" s="281" t="s">
        <v>155</v>
      </c>
      <c r="L141" s="286"/>
      <c r="M141" s="287" t="s">
        <v>21</v>
      </c>
      <c r="N141" s="288" t="s">
        <v>41</v>
      </c>
      <c r="O141" s="48"/>
      <c r="P141" s="243">
        <f>O141*H141</f>
        <v>0</v>
      </c>
      <c r="Q141" s="243">
        <v>0.0010200000000000001</v>
      </c>
      <c r="R141" s="243">
        <f>Q141*H141</f>
        <v>0.014280000000000001</v>
      </c>
      <c r="S141" s="243">
        <v>0</v>
      </c>
      <c r="T141" s="244">
        <f>S141*H141</f>
        <v>0</v>
      </c>
      <c r="AR141" s="25" t="s">
        <v>332</v>
      </c>
      <c r="AT141" s="25" t="s">
        <v>188</v>
      </c>
      <c r="AU141" s="25" t="s">
        <v>80</v>
      </c>
      <c r="AY141" s="25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25" t="s">
        <v>78</v>
      </c>
      <c r="BK141" s="245">
        <f>ROUND(I141*H141,2)</f>
        <v>0</v>
      </c>
      <c r="BL141" s="25" t="s">
        <v>238</v>
      </c>
      <c r="BM141" s="25" t="s">
        <v>1238</v>
      </c>
    </row>
    <row r="142" s="1" customFormat="1" ht="16.5" customHeight="1">
      <c r="B142" s="47"/>
      <c r="C142" s="279" t="s">
        <v>294</v>
      </c>
      <c r="D142" s="279" t="s">
        <v>188</v>
      </c>
      <c r="E142" s="280" t="s">
        <v>1239</v>
      </c>
      <c r="F142" s="281" t="s">
        <v>1240</v>
      </c>
      <c r="G142" s="282" t="s">
        <v>169</v>
      </c>
      <c r="H142" s="283">
        <v>860</v>
      </c>
      <c r="I142" s="284"/>
      <c r="J142" s="285">
        <f>ROUND(I142*H142,2)</f>
        <v>0</v>
      </c>
      <c r="K142" s="281" t="s">
        <v>155</v>
      </c>
      <c r="L142" s="286"/>
      <c r="M142" s="287" t="s">
        <v>21</v>
      </c>
      <c r="N142" s="288" t="s">
        <v>41</v>
      </c>
      <c r="O142" s="48"/>
      <c r="P142" s="243">
        <f>O142*H142</f>
        <v>0</v>
      </c>
      <c r="Q142" s="243">
        <v>9.0000000000000006E-05</v>
      </c>
      <c r="R142" s="243">
        <f>Q142*H142</f>
        <v>0.07740000000000001</v>
      </c>
      <c r="S142" s="243">
        <v>0</v>
      </c>
      <c r="T142" s="244">
        <f>S142*H142</f>
        <v>0</v>
      </c>
      <c r="AR142" s="25" t="s">
        <v>332</v>
      </c>
      <c r="AT142" s="25" t="s">
        <v>188</v>
      </c>
      <c r="AU142" s="25" t="s">
        <v>80</v>
      </c>
      <c r="AY142" s="25" t="s">
        <v>148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25" t="s">
        <v>78</v>
      </c>
      <c r="BK142" s="245">
        <f>ROUND(I142*H142,2)</f>
        <v>0</v>
      </c>
      <c r="BL142" s="25" t="s">
        <v>238</v>
      </c>
      <c r="BM142" s="25" t="s">
        <v>1241</v>
      </c>
    </row>
    <row r="143" s="1" customFormat="1" ht="25.5" customHeight="1">
      <c r="B143" s="47"/>
      <c r="C143" s="234" t="s">
        <v>301</v>
      </c>
      <c r="D143" s="234" t="s">
        <v>151</v>
      </c>
      <c r="E143" s="235" t="s">
        <v>1242</v>
      </c>
      <c r="F143" s="236" t="s">
        <v>1243</v>
      </c>
      <c r="G143" s="237" t="s">
        <v>169</v>
      </c>
      <c r="H143" s="238">
        <v>461</v>
      </c>
      <c r="I143" s="239"/>
      <c r="J143" s="240">
        <f>ROUND(I143*H143,2)</f>
        <v>0</v>
      </c>
      <c r="K143" s="236" t="s">
        <v>155</v>
      </c>
      <c r="L143" s="73"/>
      <c r="M143" s="241" t="s">
        <v>21</v>
      </c>
      <c r="N143" s="242" t="s">
        <v>41</v>
      </c>
      <c r="O143" s="48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AR143" s="25" t="s">
        <v>238</v>
      </c>
      <c r="AT143" s="25" t="s">
        <v>151</v>
      </c>
      <c r="AU143" s="25" t="s">
        <v>80</v>
      </c>
      <c r="AY143" s="25" t="s">
        <v>148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25" t="s">
        <v>78</v>
      </c>
      <c r="BK143" s="245">
        <f>ROUND(I143*H143,2)</f>
        <v>0</v>
      </c>
      <c r="BL143" s="25" t="s">
        <v>238</v>
      </c>
      <c r="BM143" s="25" t="s">
        <v>1244</v>
      </c>
    </row>
    <row r="144" s="1" customFormat="1" ht="16.5" customHeight="1">
      <c r="B144" s="47"/>
      <c r="C144" s="279" t="s">
        <v>307</v>
      </c>
      <c r="D144" s="279" t="s">
        <v>188</v>
      </c>
      <c r="E144" s="280" t="s">
        <v>1245</v>
      </c>
      <c r="F144" s="281" t="s">
        <v>1246</v>
      </c>
      <c r="G144" s="282" t="s">
        <v>169</v>
      </c>
      <c r="H144" s="283">
        <v>73</v>
      </c>
      <c r="I144" s="284"/>
      <c r="J144" s="285">
        <f>ROUND(I144*H144,2)</f>
        <v>0</v>
      </c>
      <c r="K144" s="281" t="s">
        <v>21</v>
      </c>
      <c r="L144" s="286"/>
      <c r="M144" s="287" t="s">
        <v>21</v>
      </c>
      <c r="N144" s="288" t="s">
        <v>41</v>
      </c>
      <c r="O144" s="4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AR144" s="25" t="s">
        <v>332</v>
      </c>
      <c r="AT144" s="25" t="s">
        <v>188</v>
      </c>
      <c r="AU144" s="25" t="s">
        <v>80</v>
      </c>
      <c r="AY144" s="25" t="s">
        <v>148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25" t="s">
        <v>78</v>
      </c>
      <c r="BK144" s="245">
        <f>ROUND(I144*H144,2)</f>
        <v>0</v>
      </c>
      <c r="BL144" s="25" t="s">
        <v>238</v>
      </c>
      <c r="BM144" s="25" t="s">
        <v>1247</v>
      </c>
    </row>
    <row r="145" s="1" customFormat="1" ht="16.5" customHeight="1">
      <c r="B145" s="47"/>
      <c r="C145" s="279" t="s">
        <v>313</v>
      </c>
      <c r="D145" s="279" t="s">
        <v>188</v>
      </c>
      <c r="E145" s="280" t="s">
        <v>1248</v>
      </c>
      <c r="F145" s="281" t="s">
        <v>1246</v>
      </c>
      <c r="G145" s="282" t="s">
        <v>169</v>
      </c>
      <c r="H145" s="283">
        <v>116</v>
      </c>
      <c r="I145" s="284"/>
      <c r="J145" s="285">
        <f>ROUND(I145*H145,2)</f>
        <v>0</v>
      </c>
      <c r="K145" s="281" t="s">
        <v>21</v>
      </c>
      <c r="L145" s="286"/>
      <c r="M145" s="287" t="s">
        <v>21</v>
      </c>
      <c r="N145" s="288" t="s">
        <v>41</v>
      </c>
      <c r="O145" s="4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AR145" s="25" t="s">
        <v>332</v>
      </c>
      <c r="AT145" s="25" t="s">
        <v>188</v>
      </c>
      <c r="AU145" s="25" t="s">
        <v>80</v>
      </c>
      <c r="AY145" s="25" t="s">
        <v>148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25" t="s">
        <v>78</v>
      </c>
      <c r="BK145" s="245">
        <f>ROUND(I145*H145,2)</f>
        <v>0</v>
      </c>
      <c r="BL145" s="25" t="s">
        <v>238</v>
      </c>
      <c r="BM145" s="25" t="s">
        <v>1249</v>
      </c>
    </row>
    <row r="146" s="1" customFormat="1" ht="16.5" customHeight="1">
      <c r="B146" s="47"/>
      <c r="C146" s="279" t="s">
        <v>317</v>
      </c>
      <c r="D146" s="279" t="s">
        <v>188</v>
      </c>
      <c r="E146" s="280" t="s">
        <v>1250</v>
      </c>
      <c r="F146" s="281" t="s">
        <v>1246</v>
      </c>
      <c r="G146" s="282" t="s">
        <v>169</v>
      </c>
      <c r="H146" s="283">
        <v>46</v>
      </c>
      <c r="I146" s="284"/>
      <c r="J146" s="285">
        <f>ROUND(I146*H146,2)</f>
        <v>0</v>
      </c>
      <c r="K146" s="281" t="s">
        <v>21</v>
      </c>
      <c r="L146" s="286"/>
      <c r="M146" s="287" t="s">
        <v>21</v>
      </c>
      <c r="N146" s="288" t="s">
        <v>41</v>
      </c>
      <c r="O146" s="4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AR146" s="25" t="s">
        <v>332</v>
      </c>
      <c r="AT146" s="25" t="s">
        <v>188</v>
      </c>
      <c r="AU146" s="25" t="s">
        <v>80</v>
      </c>
      <c r="AY146" s="25" t="s">
        <v>148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25" t="s">
        <v>78</v>
      </c>
      <c r="BK146" s="245">
        <f>ROUND(I146*H146,2)</f>
        <v>0</v>
      </c>
      <c r="BL146" s="25" t="s">
        <v>238</v>
      </c>
      <c r="BM146" s="25" t="s">
        <v>1251</v>
      </c>
    </row>
    <row r="147" s="1" customFormat="1" ht="16.5" customHeight="1">
      <c r="B147" s="47"/>
      <c r="C147" s="279" t="s">
        <v>328</v>
      </c>
      <c r="D147" s="279" t="s">
        <v>188</v>
      </c>
      <c r="E147" s="280" t="s">
        <v>1252</v>
      </c>
      <c r="F147" s="281" t="s">
        <v>1246</v>
      </c>
      <c r="G147" s="282" t="s">
        <v>169</v>
      </c>
      <c r="H147" s="283">
        <v>30</v>
      </c>
      <c r="I147" s="284"/>
      <c r="J147" s="285">
        <f>ROUND(I147*H147,2)</f>
        <v>0</v>
      </c>
      <c r="K147" s="281" t="s">
        <v>21</v>
      </c>
      <c r="L147" s="286"/>
      <c r="M147" s="287" t="s">
        <v>21</v>
      </c>
      <c r="N147" s="288" t="s">
        <v>41</v>
      </c>
      <c r="O147" s="4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AR147" s="25" t="s">
        <v>332</v>
      </c>
      <c r="AT147" s="25" t="s">
        <v>188</v>
      </c>
      <c r="AU147" s="25" t="s">
        <v>80</v>
      </c>
      <c r="AY147" s="25" t="s">
        <v>148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5" t="s">
        <v>78</v>
      </c>
      <c r="BK147" s="245">
        <f>ROUND(I147*H147,2)</f>
        <v>0</v>
      </c>
      <c r="BL147" s="25" t="s">
        <v>238</v>
      </c>
      <c r="BM147" s="25" t="s">
        <v>1253</v>
      </c>
    </row>
    <row r="148" s="1" customFormat="1" ht="16.5" customHeight="1">
      <c r="B148" s="47"/>
      <c r="C148" s="279" t="s">
        <v>332</v>
      </c>
      <c r="D148" s="279" t="s">
        <v>188</v>
      </c>
      <c r="E148" s="280" t="s">
        <v>1254</v>
      </c>
      <c r="F148" s="281" t="s">
        <v>1246</v>
      </c>
      <c r="G148" s="282" t="s">
        <v>169</v>
      </c>
      <c r="H148" s="283">
        <v>149</v>
      </c>
      <c r="I148" s="284"/>
      <c r="J148" s="285">
        <f>ROUND(I148*H148,2)</f>
        <v>0</v>
      </c>
      <c r="K148" s="281" t="s">
        <v>21</v>
      </c>
      <c r="L148" s="286"/>
      <c r="M148" s="287" t="s">
        <v>21</v>
      </c>
      <c r="N148" s="288" t="s">
        <v>41</v>
      </c>
      <c r="O148" s="4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AR148" s="25" t="s">
        <v>332</v>
      </c>
      <c r="AT148" s="25" t="s">
        <v>188</v>
      </c>
      <c r="AU148" s="25" t="s">
        <v>80</v>
      </c>
      <c r="AY148" s="25" t="s">
        <v>148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25" t="s">
        <v>78</v>
      </c>
      <c r="BK148" s="245">
        <f>ROUND(I148*H148,2)</f>
        <v>0</v>
      </c>
      <c r="BL148" s="25" t="s">
        <v>238</v>
      </c>
      <c r="BM148" s="25" t="s">
        <v>1255</v>
      </c>
    </row>
    <row r="149" s="1" customFormat="1" ht="16.5" customHeight="1">
      <c r="B149" s="47"/>
      <c r="C149" s="279" t="s">
        <v>338</v>
      </c>
      <c r="D149" s="279" t="s">
        <v>188</v>
      </c>
      <c r="E149" s="280" t="s">
        <v>1256</v>
      </c>
      <c r="F149" s="281" t="s">
        <v>1246</v>
      </c>
      <c r="G149" s="282" t="s">
        <v>169</v>
      </c>
      <c r="H149" s="283">
        <v>47</v>
      </c>
      <c r="I149" s="284"/>
      <c r="J149" s="285">
        <f>ROUND(I149*H149,2)</f>
        <v>0</v>
      </c>
      <c r="K149" s="281" t="s">
        <v>21</v>
      </c>
      <c r="L149" s="286"/>
      <c r="M149" s="287" t="s">
        <v>21</v>
      </c>
      <c r="N149" s="288" t="s">
        <v>41</v>
      </c>
      <c r="O149" s="4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AR149" s="25" t="s">
        <v>332</v>
      </c>
      <c r="AT149" s="25" t="s">
        <v>188</v>
      </c>
      <c r="AU149" s="25" t="s">
        <v>80</v>
      </c>
      <c r="AY149" s="25" t="s">
        <v>148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5" t="s">
        <v>78</v>
      </c>
      <c r="BK149" s="245">
        <f>ROUND(I149*H149,2)</f>
        <v>0</v>
      </c>
      <c r="BL149" s="25" t="s">
        <v>238</v>
      </c>
      <c r="BM149" s="25" t="s">
        <v>1257</v>
      </c>
    </row>
    <row r="150" s="1" customFormat="1" ht="38.25" customHeight="1">
      <c r="B150" s="47"/>
      <c r="C150" s="234" t="s">
        <v>342</v>
      </c>
      <c r="D150" s="234" t="s">
        <v>151</v>
      </c>
      <c r="E150" s="235" t="s">
        <v>1258</v>
      </c>
      <c r="F150" s="236" t="s">
        <v>1259</v>
      </c>
      <c r="G150" s="237" t="s">
        <v>413</v>
      </c>
      <c r="H150" s="238">
        <v>0.69299999999999995</v>
      </c>
      <c r="I150" s="239"/>
      <c r="J150" s="240">
        <f>ROUND(I150*H150,2)</f>
        <v>0</v>
      </c>
      <c r="K150" s="236" t="s">
        <v>155</v>
      </c>
      <c r="L150" s="73"/>
      <c r="M150" s="241" t="s">
        <v>21</v>
      </c>
      <c r="N150" s="242" t="s">
        <v>41</v>
      </c>
      <c r="O150" s="4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AR150" s="25" t="s">
        <v>238</v>
      </c>
      <c r="AT150" s="25" t="s">
        <v>151</v>
      </c>
      <c r="AU150" s="25" t="s">
        <v>80</v>
      </c>
      <c r="AY150" s="25" t="s">
        <v>148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25" t="s">
        <v>78</v>
      </c>
      <c r="BK150" s="245">
        <f>ROUND(I150*H150,2)</f>
        <v>0</v>
      </c>
      <c r="BL150" s="25" t="s">
        <v>238</v>
      </c>
      <c r="BM150" s="25" t="s">
        <v>1260</v>
      </c>
    </row>
    <row r="151" s="1" customFormat="1" ht="38.25" customHeight="1">
      <c r="B151" s="47"/>
      <c r="C151" s="234" t="s">
        <v>410</v>
      </c>
      <c r="D151" s="234" t="s">
        <v>151</v>
      </c>
      <c r="E151" s="235" t="s">
        <v>1261</v>
      </c>
      <c r="F151" s="236" t="s">
        <v>1262</v>
      </c>
      <c r="G151" s="237" t="s">
        <v>413</v>
      </c>
      <c r="H151" s="238">
        <v>0.69299999999999995</v>
      </c>
      <c r="I151" s="239"/>
      <c r="J151" s="240">
        <f>ROUND(I151*H151,2)</f>
        <v>0</v>
      </c>
      <c r="K151" s="236" t="s">
        <v>155</v>
      </c>
      <c r="L151" s="73"/>
      <c r="M151" s="241" t="s">
        <v>21</v>
      </c>
      <c r="N151" s="242" t="s">
        <v>41</v>
      </c>
      <c r="O151" s="4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AR151" s="25" t="s">
        <v>238</v>
      </c>
      <c r="AT151" s="25" t="s">
        <v>151</v>
      </c>
      <c r="AU151" s="25" t="s">
        <v>80</v>
      </c>
      <c r="AY151" s="25" t="s">
        <v>148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25" t="s">
        <v>78</v>
      </c>
      <c r="BK151" s="245">
        <f>ROUND(I151*H151,2)</f>
        <v>0</v>
      </c>
      <c r="BL151" s="25" t="s">
        <v>238</v>
      </c>
      <c r="BM151" s="25" t="s">
        <v>1263</v>
      </c>
    </row>
    <row r="152" s="11" customFormat="1" ht="29.88" customHeight="1">
      <c r="B152" s="218"/>
      <c r="C152" s="219"/>
      <c r="D152" s="220" t="s">
        <v>69</v>
      </c>
      <c r="E152" s="232" t="s">
        <v>1264</v>
      </c>
      <c r="F152" s="232" t="s">
        <v>1265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SUM(P153:P170)</f>
        <v>0</v>
      </c>
      <c r="Q152" s="226"/>
      <c r="R152" s="227">
        <f>SUM(R153:R170)</f>
        <v>0.24879999999999997</v>
      </c>
      <c r="S152" s="226"/>
      <c r="T152" s="228">
        <f>SUM(T153:T170)</f>
        <v>0</v>
      </c>
      <c r="AR152" s="229" t="s">
        <v>80</v>
      </c>
      <c r="AT152" s="230" t="s">
        <v>69</v>
      </c>
      <c r="AU152" s="230" t="s">
        <v>78</v>
      </c>
      <c r="AY152" s="229" t="s">
        <v>148</v>
      </c>
      <c r="BK152" s="231">
        <f>SUM(BK153:BK170)</f>
        <v>0</v>
      </c>
    </row>
    <row r="153" s="1" customFormat="1" ht="16.5" customHeight="1">
      <c r="B153" s="47"/>
      <c r="C153" s="234" t="s">
        <v>415</v>
      </c>
      <c r="D153" s="234" t="s">
        <v>151</v>
      </c>
      <c r="E153" s="235" t="s">
        <v>1266</v>
      </c>
      <c r="F153" s="236" t="s">
        <v>1267</v>
      </c>
      <c r="G153" s="237" t="s">
        <v>169</v>
      </c>
      <c r="H153" s="238">
        <v>26</v>
      </c>
      <c r="I153" s="239"/>
      <c r="J153" s="240">
        <f>ROUND(I153*H153,2)</f>
        <v>0</v>
      </c>
      <c r="K153" s="236" t="s">
        <v>155</v>
      </c>
      <c r="L153" s="73"/>
      <c r="M153" s="241" t="s">
        <v>21</v>
      </c>
      <c r="N153" s="242" t="s">
        <v>41</v>
      </c>
      <c r="O153" s="48"/>
      <c r="P153" s="243">
        <f>O153*H153</f>
        <v>0</v>
      </c>
      <c r="Q153" s="243">
        <v>0.00046000000000000001</v>
      </c>
      <c r="R153" s="243">
        <f>Q153*H153</f>
        <v>0.01196</v>
      </c>
      <c r="S153" s="243">
        <v>0</v>
      </c>
      <c r="T153" s="244">
        <f>S153*H153</f>
        <v>0</v>
      </c>
      <c r="AR153" s="25" t="s">
        <v>238</v>
      </c>
      <c r="AT153" s="25" t="s">
        <v>151</v>
      </c>
      <c r="AU153" s="25" t="s">
        <v>80</v>
      </c>
      <c r="AY153" s="25" t="s">
        <v>148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5" t="s">
        <v>78</v>
      </c>
      <c r="BK153" s="245">
        <f>ROUND(I153*H153,2)</f>
        <v>0</v>
      </c>
      <c r="BL153" s="25" t="s">
        <v>238</v>
      </c>
      <c r="BM153" s="25" t="s">
        <v>1268</v>
      </c>
    </row>
    <row r="154" s="1" customFormat="1" ht="16.5" customHeight="1">
      <c r="B154" s="47"/>
      <c r="C154" s="234" t="s">
        <v>420</v>
      </c>
      <c r="D154" s="234" t="s">
        <v>151</v>
      </c>
      <c r="E154" s="235" t="s">
        <v>1269</v>
      </c>
      <c r="F154" s="236" t="s">
        <v>1270</v>
      </c>
      <c r="G154" s="237" t="s">
        <v>169</v>
      </c>
      <c r="H154" s="238">
        <v>17</v>
      </c>
      <c r="I154" s="239"/>
      <c r="J154" s="240">
        <f>ROUND(I154*H154,2)</f>
        <v>0</v>
      </c>
      <c r="K154" s="236" t="s">
        <v>155</v>
      </c>
      <c r="L154" s="73"/>
      <c r="M154" s="241" t="s">
        <v>21</v>
      </c>
      <c r="N154" s="242" t="s">
        <v>41</v>
      </c>
      <c r="O154" s="48"/>
      <c r="P154" s="243">
        <f>O154*H154</f>
        <v>0</v>
      </c>
      <c r="Q154" s="243">
        <v>0.00051999999999999995</v>
      </c>
      <c r="R154" s="243">
        <f>Q154*H154</f>
        <v>0.0088399999999999989</v>
      </c>
      <c r="S154" s="243">
        <v>0</v>
      </c>
      <c r="T154" s="244">
        <f>S154*H154</f>
        <v>0</v>
      </c>
      <c r="AR154" s="25" t="s">
        <v>238</v>
      </c>
      <c r="AT154" s="25" t="s">
        <v>151</v>
      </c>
      <c r="AU154" s="25" t="s">
        <v>80</v>
      </c>
      <c r="AY154" s="25" t="s">
        <v>148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25" t="s">
        <v>78</v>
      </c>
      <c r="BK154" s="245">
        <f>ROUND(I154*H154,2)</f>
        <v>0</v>
      </c>
      <c r="BL154" s="25" t="s">
        <v>238</v>
      </c>
      <c r="BM154" s="25" t="s">
        <v>1271</v>
      </c>
    </row>
    <row r="155" s="1" customFormat="1" ht="16.5" customHeight="1">
      <c r="B155" s="47"/>
      <c r="C155" s="234" t="s">
        <v>425</v>
      </c>
      <c r="D155" s="234" t="s">
        <v>151</v>
      </c>
      <c r="E155" s="235" t="s">
        <v>1272</v>
      </c>
      <c r="F155" s="236" t="s">
        <v>1273</v>
      </c>
      <c r="G155" s="237" t="s">
        <v>169</v>
      </c>
      <c r="H155" s="238">
        <v>92</v>
      </c>
      <c r="I155" s="239"/>
      <c r="J155" s="240">
        <f>ROUND(I155*H155,2)</f>
        <v>0</v>
      </c>
      <c r="K155" s="236" t="s">
        <v>155</v>
      </c>
      <c r="L155" s="73"/>
      <c r="M155" s="241" t="s">
        <v>21</v>
      </c>
      <c r="N155" s="242" t="s">
        <v>41</v>
      </c>
      <c r="O155" s="48"/>
      <c r="P155" s="243">
        <f>O155*H155</f>
        <v>0</v>
      </c>
      <c r="Q155" s="243">
        <v>0.00076999999999999996</v>
      </c>
      <c r="R155" s="243">
        <f>Q155*H155</f>
        <v>0.07084</v>
      </c>
      <c r="S155" s="243">
        <v>0</v>
      </c>
      <c r="T155" s="244">
        <f>S155*H155</f>
        <v>0</v>
      </c>
      <c r="AR155" s="25" t="s">
        <v>238</v>
      </c>
      <c r="AT155" s="25" t="s">
        <v>151</v>
      </c>
      <c r="AU155" s="25" t="s">
        <v>80</v>
      </c>
      <c r="AY155" s="25" t="s">
        <v>148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5" t="s">
        <v>78</v>
      </c>
      <c r="BK155" s="245">
        <f>ROUND(I155*H155,2)</f>
        <v>0</v>
      </c>
      <c r="BL155" s="25" t="s">
        <v>238</v>
      </c>
      <c r="BM155" s="25" t="s">
        <v>1274</v>
      </c>
    </row>
    <row r="156" s="1" customFormat="1" ht="16.5" customHeight="1">
      <c r="B156" s="47"/>
      <c r="C156" s="234" t="s">
        <v>429</v>
      </c>
      <c r="D156" s="234" t="s">
        <v>151</v>
      </c>
      <c r="E156" s="235" t="s">
        <v>1275</v>
      </c>
      <c r="F156" s="236" t="s">
        <v>1276</v>
      </c>
      <c r="G156" s="237" t="s">
        <v>169</v>
      </c>
      <c r="H156" s="238">
        <v>65</v>
      </c>
      <c r="I156" s="239"/>
      <c r="J156" s="240">
        <f>ROUND(I156*H156,2)</f>
        <v>0</v>
      </c>
      <c r="K156" s="236" t="s">
        <v>155</v>
      </c>
      <c r="L156" s="73"/>
      <c r="M156" s="241" t="s">
        <v>21</v>
      </c>
      <c r="N156" s="242" t="s">
        <v>41</v>
      </c>
      <c r="O156" s="48"/>
      <c r="P156" s="243">
        <f>O156*H156</f>
        <v>0</v>
      </c>
      <c r="Q156" s="243">
        <v>0.0017700000000000001</v>
      </c>
      <c r="R156" s="243">
        <f>Q156*H156</f>
        <v>0.11505</v>
      </c>
      <c r="S156" s="243">
        <v>0</v>
      </c>
      <c r="T156" s="244">
        <f>S156*H156</f>
        <v>0</v>
      </c>
      <c r="AR156" s="25" t="s">
        <v>238</v>
      </c>
      <c r="AT156" s="25" t="s">
        <v>151</v>
      </c>
      <c r="AU156" s="25" t="s">
        <v>80</v>
      </c>
      <c r="AY156" s="25" t="s">
        <v>148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25" t="s">
        <v>78</v>
      </c>
      <c r="BK156" s="245">
        <f>ROUND(I156*H156,2)</f>
        <v>0</v>
      </c>
      <c r="BL156" s="25" t="s">
        <v>238</v>
      </c>
      <c r="BM156" s="25" t="s">
        <v>1277</v>
      </c>
    </row>
    <row r="157" s="1" customFormat="1" ht="25.5" customHeight="1">
      <c r="B157" s="47"/>
      <c r="C157" s="234" t="s">
        <v>433</v>
      </c>
      <c r="D157" s="234" t="s">
        <v>151</v>
      </c>
      <c r="E157" s="235" t="s">
        <v>1278</v>
      </c>
      <c r="F157" s="236" t="s">
        <v>1279</v>
      </c>
      <c r="G157" s="237" t="s">
        <v>185</v>
      </c>
      <c r="H157" s="238">
        <v>25</v>
      </c>
      <c r="I157" s="239"/>
      <c r="J157" s="240">
        <f>ROUND(I157*H157,2)</f>
        <v>0</v>
      </c>
      <c r="K157" s="236" t="s">
        <v>155</v>
      </c>
      <c r="L157" s="73"/>
      <c r="M157" s="241" t="s">
        <v>21</v>
      </c>
      <c r="N157" s="242" t="s">
        <v>41</v>
      </c>
      <c r="O157" s="48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AR157" s="25" t="s">
        <v>238</v>
      </c>
      <c r="AT157" s="25" t="s">
        <v>151</v>
      </c>
      <c r="AU157" s="25" t="s">
        <v>80</v>
      </c>
      <c r="AY157" s="25" t="s">
        <v>148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25" t="s">
        <v>78</v>
      </c>
      <c r="BK157" s="245">
        <f>ROUND(I157*H157,2)</f>
        <v>0</v>
      </c>
      <c r="BL157" s="25" t="s">
        <v>238</v>
      </c>
      <c r="BM157" s="25" t="s">
        <v>1280</v>
      </c>
    </row>
    <row r="158" s="1" customFormat="1" ht="25.5" customHeight="1">
      <c r="B158" s="47"/>
      <c r="C158" s="234" t="s">
        <v>437</v>
      </c>
      <c r="D158" s="234" t="s">
        <v>151</v>
      </c>
      <c r="E158" s="235" t="s">
        <v>1281</v>
      </c>
      <c r="F158" s="236" t="s">
        <v>1282</v>
      </c>
      <c r="G158" s="237" t="s">
        <v>185</v>
      </c>
      <c r="H158" s="238">
        <v>12</v>
      </c>
      <c r="I158" s="239"/>
      <c r="J158" s="240">
        <f>ROUND(I158*H158,2)</f>
        <v>0</v>
      </c>
      <c r="K158" s="236" t="s">
        <v>155</v>
      </c>
      <c r="L158" s="73"/>
      <c r="M158" s="241" t="s">
        <v>21</v>
      </c>
      <c r="N158" s="242" t="s">
        <v>41</v>
      </c>
      <c r="O158" s="4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5" t="s">
        <v>238</v>
      </c>
      <c r="AT158" s="25" t="s">
        <v>151</v>
      </c>
      <c r="AU158" s="25" t="s">
        <v>80</v>
      </c>
      <c r="AY158" s="25" t="s">
        <v>148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5" t="s">
        <v>78</v>
      </c>
      <c r="BK158" s="245">
        <f>ROUND(I158*H158,2)</f>
        <v>0</v>
      </c>
      <c r="BL158" s="25" t="s">
        <v>238</v>
      </c>
      <c r="BM158" s="25" t="s">
        <v>1283</v>
      </c>
    </row>
    <row r="159" s="1" customFormat="1" ht="25.5" customHeight="1">
      <c r="B159" s="47"/>
      <c r="C159" s="234" t="s">
        <v>441</v>
      </c>
      <c r="D159" s="234" t="s">
        <v>151</v>
      </c>
      <c r="E159" s="235" t="s">
        <v>1284</v>
      </c>
      <c r="F159" s="236" t="s">
        <v>1285</v>
      </c>
      <c r="G159" s="237" t="s">
        <v>185</v>
      </c>
      <c r="H159" s="238">
        <v>24</v>
      </c>
      <c r="I159" s="239"/>
      <c r="J159" s="240">
        <f>ROUND(I159*H159,2)</f>
        <v>0</v>
      </c>
      <c r="K159" s="236" t="s">
        <v>155</v>
      </c>
      <c r="L159" s="73"/>
      <c r="M159" s="241" t="s">
        <v>21</v>
      </c>
      <c r="N159" s="242" t="s">
        <v>41</v>
      </c>
      <c r="O159" s="4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AR159" s="25" t="s">
        <v>238</v>
      </c>
      <c r="AT159" s="25" t="s">
        <v>151</v>
      </c>
      <c r="AU159" s="25" t="s">
        <v>80</v>
      </c>
      <c r="AY159" s="25" t="s">
        <v>148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25" t="s">
        <v>78</v>
      </c>
      <c r="BK159" s="245">
        <f>ROUND(I159*H159,2)</f>
        <v>0</v>
      </c>
      <c r="BL159" s="25" t="s">
        <v>238</v>
      </c>
      <c r="BM159" s="25" t="s">
        <v>1286</v>
      </c>
    </row>
    <row r="160" s="1" customFormat="1" ht="25.5" customHeight="1">
      <c r="B160" s="47"/>
      <c r="C160" s="234" t="s">
        <v>447</v>
      </c>
      <c r="D160" s="234" t="s">
        <v>151</v>
      </c>
      <c r="E160" s="235" t="s">
        <v>1287</v>
      </c>
      <c r="F160" s="236" t="s">
        <v>1288</v>
      </c>
      <c r="G160" s="237" t="s">
        <v>185</v>
      </c>
      <c r="H160" s="238">
        <v>28</v>
      </c>
      <c r="I160" s="239"/>
      <c r="J160" s="240">
        <f>ROUND(I160*H160,2)</f>
        <v>0</v>
      </c>
      <c r="K160" s="236" t="s">
        <v>155</v>
      </c>
      <c r="L160" s="73"/>
      <c r="M160" s="241" t="s">
        <v>21</v>
      </c>
      <c r="N160" s="242" t="s">
        <v>41</v>
      </c>
      <c r="O160" s="48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AR160" s="25" t="s">
        <v>238</v>
      </c>
      <c r="AT160" s="25" t="s">
        <v>151</v>
      </c>
      <c r="AU160" s="25" t="s">
        <v>80</v>
      </c>
      <c r="AY160" s="25" t="s">
        <v>148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5" t="s">
        <v>78</v>
      </c>
      <c r="BK160" s="245">
        <f>ROUND(I160*H160,2)</f>
        <v>0</v>
      </c>
      <c r="BL160" s="25" t="s">
        <v>238</v>
      </c>
      <c r="BM160" s="25" t="s">
        <v>1289</v>
      </c>
    </row>
    <row r="161" s="1" customFormat="1" ht="16.5" customHeight="1">
      <c r="B161" s="47"/>
      <c r="C161" s="279" t="s">
        <v>455</v>
      </c>
      <c r="D161" s="279" t="s">
        <v>188</v>
      </c>
      <c r="E161" s="280" t="s">
        <v>1290</v>
      </c>
      <c r="F161" s="281" t="s">
        <v>1291</v>
      </c>
      <c r="G161" s="282" t="s">
        <v>185</v>
      </c>
      <c r="H161" s="283">
        <v>13</v>
      </c>
      <c r="I161" s="284"/>
      <c r="J161" s="285">
        <f>ROUND(I161*H161,2)</f>
        <v>0</v>
      </c>
      <c r="K161" s="281" t="s">
        <v>21</v>
      </c>
      <c r="L161" s="286"/>
      <c r="M161" s="287" t="s">
        <v>21</v>
      </c>
      <c r="N161" s="288" t="s">
        <v>41</v>
      </c>
      <c r="O161" s="48"/>
      <c r="P161" s="243">
        <f>O161*H161</f>
        <v>0</v>
      </c>
      <c r="Q161" s="243">
        <v>0.00013999999999999999</v>
      </c>
      <c r="R161" s="243">
        <f>Q161*H161</f>
        <v>0.0018199999999999998</v>
      </c>
      <c r="S161" s="243">
        <v>0</v>
      </c>
      <c r="T161" s="244">
        <f>S161*H161</f>
        <v>0</v>
      </c>
      <c r="AR161" s="25" t="s">
        <v>332</v>
      </c>
      <c r="AT161" s="25" t="s">
        <v>188</v>
      </c>
      <c r="AU161" s="25" t="s">
        <v>80</v>
      </c>
      <c r="AY161" s="25" t="s">
        <v>148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25" t="s">
        <v>78</v>
      </c>
      <c r="BK161" s="245">
        <f>ROUND(I161*H161,2)</f>
        <v>0</v>
      </c>
      <c r="BL161" s="25" t="s">
        <v>238</v>
      </c>
      <c r="BM161" s="25" t="s">
        <v>1292</v>
      </c>
    </row>
    <row r="162" s="1" customFormat="1" ht="16.5" customHeight="1">
      <c r="B162" s="47"/>
      <c r="C162" s="279" t="s">
        <v>464</v>
      </c>
      <c r="D162" s="279" t="s">
        <v>188</v>
      </c>
      <c r="E162" s="280" t="s">
        <v>1293</v>
      </c>
      <c r="F162" s="281" t="s">
        <v>1294</v>
      </c>
      <c r="G162" s="282" t="s">
        <v>185</v>
      </c>
      <c r="H162" s="283">
        <v>11</v>
      </c>
      <c r="I162" s="284"/>
      <c r="J162" s="285">
        <f>ROUND(I162*H162,2)</f>
        <v>0</v>
      </c>
      <c r="K162" s="281" t="s">
        <v>21</v>
      </c>
      <c r="L162" s="286"/>
      <c r="M162" s="287" t="s">
        <v>21</v>
      </c>
      <c r="N162" s="288" t="s">
        <v>41</v>
      </c>
      <c r="O162" s="48"/>
      <c r="P162" s="243">
        <f>O162*H162</f>
        <v>0</v>
      </c>
      <c r="Q162" s="243">
        <v>0.00033</v>
      </c>
      <c r="R162" s="243">
        <f>Q162*H162</f>
        <v>0.00363</v>
      </c>
      <c r="S162" s="243">
        <v>0</v>
      </c>
      <c r="T162" s="244">
        <f>S162*H162</f>
        <v>0</v>
      </c>
      <c r="AR162" s="25" t="s">
        <v>332</v>
      </c>
      <c r="AT162" s="25" t="s">
        <v>188</v>
      </c>
      <c r="AU162" s="25" t="s">
        <v>80</v>
      </c>
      <c r="AY162" s="25" t="s">
        <v>148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5" t="s">
        <v>78</v>
      </c>
      <c r="BK162" s="245">
        <f>ROUND(I162*H162,2)</f>
        <v>0</v>
      </c>
      <c r="BL162" s="25" t="s">
        <v>238</v>
      </c>
      <c r="BM162" s="25" t="s">
        <v>1295</v>
      </c>
    </row>
    <row r="163" s="1" customFormat="1" ht="25.5" customHeight="1">
      <c r="B163" s="47"/>
      <c r="C163" s="234" t="s">
        <v>474</v>
      </c>
      <c r="D163" s="234" t="s">
        <v>151</v>
      </c>
      <c r="E163" s="235" t="s">
        <v>1296</v>
      </c>
      <c r="F163" s="236" t="s">
        <v>1297</v>
      </c>
      <c r="G163" s="237" t="s">
        <v>185</v>
      </c>
      <c r="H163" s="238">
        <v>3</v>
      </c>
      <c r="I163" s="239"/>
      <c r="J163" s="240">
        <f>ROUND(I163*H163,2)</f>
        <v>0</v>
      </c>
      <c r="K163" s="236" t="s">
        <v>155</v>
      </c>
      <c r="L163" s="73"/>
      <c r="M163" s="241" t="s">
        <v>21</v>
      </c>
      <c r="N163" s="242" t="s">
        <v>41</v>
      </c>
      <c r="O163" s="48"/>
      <c r="P163" s="243">
        <f>O163*H163</f>
        <v>0</v>
      </c>
      <c r="Q163" s="243">
        <v>0.00089999999999999998</v>
      </c>
      <c r="R163" s="243">
        <f>Q163*H163</f>
        <v>0.0027000000000000001</v>
      </c>
      <c r="S163" s="243">
        <v>0</v>
      </c>
      <c r="T163" s="244">
        <f>S163*H163</f>
        <v>0</v>
      </c>
      <c r="AR163" s="25" t="s">
        <v>238</v>
      </c>
      <c r="AT163" s="25" t="s">
        <v>151</v>
      </c>
      <c r="AU163" s="25" t="s">
        <v>80</v>
      </c>
      <c r="AY163" s="25" t="s">
        <v>148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25" t="s">
        <v>78</v>
      </c>
      <c r="BK163" s="245">
        <f>ROUND(I163*H163,2)</f>
        <v>0</v>
      </c>
      <c r="BL163" s="25" t="s">
        <v>238</v>
      </c>
      <c r="BM163" s="25" t="s">
        <v>1298</v>
      </c>
    </row>
    <row r="164" s="1" customFormat="1" ht="25.5" customHeight="1">
      <c r="B164" s="47"/>
      <c r="C164" s="234" t="s">
        <v>478</v>
      </c>
      <c r="D164" s="234" t="s">
        <v>151</v>
      </c>
      <c r="E164" s="235" t="s">
        <v>1299</v>
      </c>
      <c r="F164" s="236" t="s">
        <v>1300</v>
      </c>
      <c r="G164" s="237" t="s">
        <v>185</v>
      </c>
      <c r="H164" s="238">
        <v>6</v>
      </c>
      <c r="I164" s="239"/>
      <c r="J164" s="240">
        <f>ROUND(I164*H164,2)</f>
        <v>0</v>
      </c>
      <c r="K164" s="236" t="s">
        <v>155</v>
      </c>
      <c r="L164" s="73"/>
      <c r="M164" s="241" t="s">
        <v>21</v>
      </c>
      <c r="N164" s="242" t="s">
        <v>41</v>
      </c>
      <c r="O164" s="48"/>
      <c r="P164" s="243">
        <f>O164*H164</f>
        <v>0</v>
      </c>
      <c r="Q164" s="243">
        <v>0.0054000000000000003</v>
      </c>
      <c r="R164" s="243">
        <f>Q164*H164</f>
        <v>0.032399999999999998</v>
      </c>
      <c r="S164" s="243">
        <v>0</v>
      </c>
      <c r="T164" s="244">
        <f>S164*H164</f>
        <v>0</v>
      </c>
      <c r="AR164" s="25" t="s">
        <v>238</v>
      </c>
      <c r="AT164" s="25" t="s">
        <v>151</v>
      </c>
      <c r="AU164" s="25" t="s">
        <v>80</v>
      </c>
      <c r="AY164" s="25" t="s">
        <v>148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25" t="s">
        <v>78</v>
      </c>
      <c r="BK164" s="245">
        <f>ROUND(I164*H164,2)</f>
        <v>0</v>
      </c>
      <c r="BL164" s="25" t="s">
        <v>238</v>
      </c>
      <c r="BM164" s="25" t="s">
        <v>1301</v>
      </c>
    </row>
    <row r="165" s="1" customFormat="1" ht="16.5" customHeight="1">
      <c r="B165" s="47"/>
      <c r="C165" s="234" t="s">
        <v>484</v>
      </c>
      <c r="D165" s="234" t="s">
        <v>151</v>
      </c>
      <c r="E165" s="235" t="s">
        <v>1302</v>
      </c>
      <c r="F165" s="236" t="s">
        <v>1303</v>
      </c>
      <c r="G165" s="237" t="s">
        <v>185</v>
      </c>
      <c r="H165" s="238">
        <v>3</v>
      </c>
      <c r="I165" s="239"/>
      <c r="J165" s="240">
        <f>ROUND(I165*H165,2)</f>
        <v>0</v>
      </c>
      <c r="K165" s="236" t="s">
        <v>155</v>
      </c>
      <c r="L165" s="73"/>
      <c r="M165" s="241" t="s">
        <v>21</v>
      </c>
      <c r="N165" s="242" t="s">
        <v>41</v>
      </c>
      <c r="O165" s="48"/>
      <c r="P165" s="243">
        <f>O165*H165</f>
        <v>0</v>
      </c>
      <c r="Q165" s="243">
        <v>6.0000000000000002E-05</v>
      </c>
      <c r="R165" s="243">
        <f>Q165*H165</f>
        <v>0.00018000000000000001</v>
      </c>
      <c r="S165" s="243">
        <v>0</v>
      </c>
      <c r="T165" s="244">
        <f>S165*H165</f>
        <v>0</v>
      </c>
      <c r="AR165" s="25" t="s">
        <v>238</v>
      </c>
      <c r="AT165" s="25" t="s">
        <v>151</v>
      </c>
      <c r="AU165" s="25" t="s">
        <v>80</v>
      </c>
      <c r="AY165" s="25" t="s">
        <v>148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25" t="s">
        <v>78</v>
      </c>
      <c r="BK165" s="245">
        <f>ROUND(I165*H165,2)</f>
        <v>0</v>
      </c>
      <c r="BL165" s="25" t="s">
        <v>238</v>
      </c>
      <c r="BM165" s="25" t="s">
        <v>1304</v>
      </c>
    </row>
    <row r="166" s="1" customFormat="1" ht="16.5" customHeight="1">
      <c r="B166" s="47"/>
      <c r="C166" s="234" t="s">
        <v>496</v>
      </c>
      <c r="D166" s="234" t="s">
        <v>151</v>
      </c>
      <c r="E166" s="235" t="s">
        <v>1305</v>
      </c>
      <c r="F166" s="236" t="s">
        <v>1306</v>
      </c>
      <c r="G166" s="237" t="s">
        <v>185</v>
      </c>
      <c r="H166" s="238">
        <v>4</v>
      </c>
      <c r="I166" s="239"/>
      <c r="J166" s="240">
        <f>ROUND(I166*H166,2)</f>
        <v>0</v>
      </c>
      <c r="K166" s="236" t="s">
        <v>155</v>
      </c>
      <c r="L166" s="73"/>
      <c r="M166" s="241" t="s">
        <v>21</v>
      </c>
      <c r="N166" s="242" t="s">
        <v>41</v>
      </c>
      <c r="O166" s="48"/>
      <c r="P166" s="243">
        <f>O166*H166</f>
        <v>0</v>
      </c>
      <c r="Q166" s="243">
        <v>9.0000000000000006E-05</v>
      </c>
      <c r="R166" s="243">
        <f>Q166*H166</f>
        <v>0.00036000000000000002</v>
      </c>
      <c r="S166" s="243">
        <v>0</v>
      </c>
      <c r="T166" s="244">
        <f>S166*H166</f>
        <v>0</v>
      </c>
      <c r="AR166" s="25" t="s">
        <v>238</v>
      </c>
      <c r="AT166" s="25" t="s">
        <v>151</v>
      </c>
      <c r="AU166" s="25" t="s">
        <v>80</v>
      </c>
      <c r="AY166" s="25" t="s">
        <v>148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25" t="s">
        <v>78</v>
      </c>
      <c r="BK166" s="245">
        <f>ROUND(I166*H166,2)</f>
        <v>0</v>
      </c>
      <c r="BL166" s="25" t="s">
        <v>238</v>
      </c>
      <c r="BM166" s="25" t="s">
        <v>1307</v>
      </c>
    </row>
    <row r="167" s="1" customFormat="1" ht="16.5" customHeight="1">
      <c r="B167" s="47"/>
      <c r="C167" s="234" t="s">
        <v>500</v>
      </c>
      <c r="D167" s="234" t="s">
        <v>151</v>
      </c>
      <c r="E167" s="235" t="s">
        <v>1308</v>
      </c>
      <c r="F167" s="236" t="s">
        <v>1309</v>
      </c>
      <c r="G167" s="237" t="s">
        <v>185</v>
      </c>
      <c r="H167" s="238">
        <v>6</v>
      </c>
      <c r="I167" s="239"/>
      <c r="J167" s="240">
        <f>ROUND(I167*H167,2)</f>
        <v>0</v>
      </c>
      <c r="K167" s="236" t="s">
        <v>155</v>
      </c>
      <c r="L167" s="73"/>
      <c r="M167" s="241" t="s">
        <v>21</v>
      </c>
      <c r="N167" s="242" t="s">
        <v>41</v>
      </c>
      <c r="O167" s="48"/>
      <c r="P167" s="243">
        <f>O167*H167</f>
        <v>0</v>
      </c>
      <c r="Q167" s="243">
        <v>0.00017000000000000001</v>
      </c>
      <c r="R167" s="243">
        <f>Q167*H167</f>
        <v>0.0010200000000000001</v>
      </c>
      <c r="S167" s="243">
        <v>0</v>
      </c>
      <c r="T167" s="244">
        <f>S167*H167</f>
        <v>0</v>
      </c>
      <c r="AR167" s="25" t="s">
        <v>238</v>
      </c>
      <c r="AT167" s="25" t="s">
        <v>151</v>
      </c>
      <c r="AU167" s="25" t="s">
        <v>80</v>
      </c>
      <c r="AY167" s="25" t="s">
        <v>148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5" t="s">
        <v>78</v>
      </c>
      <c r="BK167" s="245">
        <f>ROUND(I167*H167,2)</f>
        <v>0</v>
      </c>
      <c r="BL167" s="25" t="s">
        <v>238</v>
      </c>
      <c r="BM167" s="25" t="s">
        <v>1310</v>
      </c>
    </row>
    <row r="168" s="1" customFormat="1" ht="16.5" customHeight="1">
      <c r="B168" s="47"/>
      <c r="C168" s="279" t="s">
        <v>504</v>
      </c>
      <c r="D168" s="279" t="s">
        <v>188</v>
      </c>
      <c r="E168" s="280" t="s">
        <v>1311</v>
      </c>
      <c r="F168" s="281" t="s">
        <v>1312</v>
      </c>
      <c r="G168" s="282" t="s">
        <v>185</v>
      </c>
      <c r="H168" s="283">
        <v>13</v>
      </c>
      <c r="I168" s="284"/>
      <c r="J168" s="285">
        <f>ROUND(I168*H168,2)</f>
        <v>0</v>
      </c>
      <c r="K168" s="281" t="s">
        <v>21</v>
      </c>
      <c r="L168" s="286"/>
      <c r="M168" s="287" t="s">
        <v>21</v>
      </c>
      <c r="N168" s="288" t="s">
        <v>41</v>
      </c>
      <c r="O168" s="48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AR168" s="25" t="s">
        <v>332</v>
      </c>
      <c r="AT168" s="25" t="s">
        <v>188</v>
      </c>
      <c r="AU168" s="25" t="s">
        <v>80</v>
      </c>
      <c r="AY168" s="25" t="s">
        <v>148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25" t="s">
        <v>78</v>
      </c>
      <c r="BK168" s="245">
        <f>ROUND(I168*H168,2)</f>
        <v>0</v>
      </c>
      <c r="BL168" s="25" t="s">
        <v>238</v>
      </c>
      <c r="BM168" s="25" t="s">
        <v>1313</v>
      </c>
    </row>
    <row r="169" s="1" customFormat="1" ht="38.25" customHeight="1">
      <c r="B169" s="47"/>
      <c r="C169" s="234" t="s">
        <v>508</v>
      </c>
      <c r="D169" s="234" t="s">
        <v>151</v>
      </c>
      <c r="E169" s="235" t="s">
        <v>1314</v>
      </c>
      <c r="F169" s="236" t="s">
        <v>1315</v>
      </c>
      <c r="G169" s="237" t="s">
        <v>413</v>
      </c>
      <c r="H169" s="238">
        <v>0.249</v>
      </c>
      <c r="I169" s="239"/>
      <c r="J169" s="240">
        <f>ROUND(I169*H169,2)</f>
        <v>0</v>
      </c>
      <c r="K169" s="236" t="s">
        <v>155</v>
      </c>
      <c r="L169" s="73"/>
      <c r="M169" s="241" t="s">
        <v>21</v>
      </c>
      <c r="N169" s="242" t="s">
        <v>41</v>
      </c>
      <c r="O169" s="48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AR169" s="25" t="s">
        <v>238</v>
      </c>
      <c r="AT169" s="25" t="s">
        <v>151</v>
      </c>
      <c r="AU169" s="25" t="s">
        <v>80</v>
      </c>
      <c r="AY169" s="25" t="s">
        <v>148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5" t="s">
        <v>78</v>
      </c>
      <c r="BK169" s="245">
        <f>ROUND(I169*H169,2)</f>
        <v>0</v>
      </c>
      <c r="BL169" s="25" t="s">
        <v>238</v>
      </c>
      <c r="BM169" s="25" t="s">
        <v>1316</v>
      </c>
    </row>
    <row r="170" s="1" customFormat="1" ht="38.25" customHeight="1">
      <c r="B170" s="47"/>
      <c r="C170" s="234" t="s">
        <v>512</v>
      </c>
      <c r="D170" s="234" t="s">
        <v>151</v>
      </c>
      <c r="E170" s="235" t="s">
        <v>1317</v>
      </c>
      <c r="F170" s="236" t="s">
        <v>1318</v>
      </c>
      <c r="G170" s="237" t="s">
        <v>413</v>
      </c>
      <c r="H170" s="238">
        <v>0.249</v>
      </c>
      <c r="I170" s="239"/>
      <c r="J170" s="240">
        <f>ROUND(I170*H170,2)</f>
        <v>0</v>
      </c>
      <c r="K170" s="236" t="s">
        <v>155</v>
      </c>
      <c r="L170" s="73"/>
      <c r="M170" s="241" t="s">
        <v>21</v>
      </c>
      <c r="N170" s="242" t="s">
        <v>41</v>
      </c>
      <c r="O170" s="48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AR170" s="25" t="s">
        <v>238</v>
      </c>
      <c r="AT170" s="25" t="s">
        <v>151</v>
      </c>
      <c r="AU170" s="25" t="s">
        <v>80</v>
      </c>
      <c r="AY170" s="25" t="s">
        <v>148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25" t="s">
        <v>78</v>
      </c>
      <c r="BK170" s="245">
        <f>ROUND(I170*H170,2)</f>
        <v>0</v>
      </c>
      <c r="BL170" s="25" t="s">
        <v>238</v>
      </c>
      <c r="BM170" s="25" t="s">
        <v>1319</v>
      </c>
    </row>
    <row r="171" s="11" customFormat="1" ht="29.88" customHeight="1">
      <c r="B171" s="218"/>
      <c r="C171" s="219"/>
      <c r="D171" s="220" t="s">
        <v>69</v>
      </c>
      <c r="E171" s="232" t="s">
        <v>1320</v>
      </c>
      <c r="F171" s="232" t="s">
        <v>1321</v>
      </c>
      <c r="G171" s="219"/>
      <c r="H171" s="219"/>
      <c r="I171" s="222"/>
      <c r="J171" s="233">
        <f>BK171</f>
        <v>0</v>
      </c>
      <c r="K171" s="219"/>
      <c r="L171" s="224"/>
      <c r="M171" s="225"/>
      <c r="N171" s="226"/>
      <c r="O171" s="226"/>
      <c r="P171" s="227">
        <f>SUM(P172:P176)</f>
        <v>0</v>
      </c>
      <c r="Q171" s="226"/>
      <c r="R171" s="227">
        <f>SUM(R172:R176)</f>
        <v>0</v>
      </c>
      <c r="S171" s="226"/>
      <c r="T171" s="228">
        <f>SUM(T172:T176)</f>
        <v>0.65748000000000006</v>
      </c>
      <c r="AR171" s="229" t="s">
        <v>80</v>
      </c>
      <c r="AT171" s="230" t="s">
        <v>69</v>
      </c>
      <c r="AU171" s="230" t="s">
        <v>78</v>
      </c>
      <c r="AY171" s="229" t="s">
        <v>148</v>
      </c>
      <c r="BK171" s="231">
        <f>SUM(BK172:BK176)</f>
        <v>0</v>
      </c>
    </row>
    <row r="172" s="1" customFormat="1" ht="25.5" customHeight="1">
      <c r="B172" s="47"/>
      <c r="C172" s="234" t="s">
        <v>516</v>
      </c>
      <c r="D172" s="234" t="s">
        <v>151</v>
      </c>
      <c r="E172" s="235" t="s">
        <v>1322</v>
      </c>
      <c r="F172" s="236" t="s">
        <v>1323</v>
      </c>
      <c r="G172" s="237" t="s">
        <v>169</v>
      </c>
      <c r="H172" s="238">
        <v>135</v>
      </c>
      <c r="I172" s="239"/>
      <c r="J172" s="240">
        <f>ROUND(I172*H172,2)</f>
        <v>0</v>
      </c>
      <c r="K172" s="236" t="s">
        <v>155</v>
      </c>
      <c r="L172" s="73"/>
      <c r="M172" s="241" t="s">
        <v>21</v>
      </c>
      <c r="N172" s="242" t="s">
        <v>41</v>
      </c>
      <c r="O172" s="48"/>
      <c r="P172" s="243">
        <f>O172*H172</f>
        <v>0</v>
      </c>
      <c r="Q172" s="243">
        <v>0</v>
      </c>
      <c r="R172" s="243">
        <f>Q172*H172</f>
        <v>0</v>
      </c>
      <c r="S172" s="243">
        <v>0.0020999999999999999</v>
      </c>
      <c r="T172" s="244">
        <f>S172*H172</f>
        <v>0.28349999999999997</v>
      </c>
      <c r="AR172" s="25" t="s">
        <v>238</v>
      </c>
      <c r="AT172" s="25" t="s">
        <v>151</v>
      </c>
      <c r="AU172" s="25" t="s">
        <v>80</v>
      </c>
      <c r="AY172" s="25" t="s">
        <v>148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25" t="s">
        <v>78</v>
      </c>
      <c r="BK172" s="245">
        <f>ROUND(I172*H172,2)</f>
        <v>0</v>
      </c>
      <c r="BL172" s="25" t="s">
        <v>238</v>
      </c>
      <c r="BM172" s="25" t="s">
        <v>1324</v>
      </c>
    </row>
    <row r="173" s="1" customFormat="1" ht="25.5" customHeight="1">
      <c r="B173" s="47"/>
      <c r="C173" s="234" t="s">
        <v>522</v>
      </c>
      <c r="D173" s="234" t="s">
        <v>151</v>
      </c>
      <c r="E173" s="235" t="s">
        <v>1325</v>
      </c>
      <c r="F173" s="236" t="s">
        <v>1326</v>
      </c>
      <c r="G173" s="237" t="s">
        <v>169</v>
      </c>
      <c r="H173" s="238">
        <v>65</v>
      </c>
      <c r="I173" s="239"/>
      <c r="J173" s="240">
        <f>ROUND(I173*H173,2)</f>
        <v>0</v>
      </c>
      <c r="K173" s="236" t="s">
        <v>155</v>
      </c>
      <c r="L173" s="73"/>
      <c r="M173" s="241" t="s">
        <v>21</v>
      </c>
      <c r="N173" s="242" t="s">
        <v>41</v>
      </c>
      <c r="O173" s="48"/>
      <c r="P173" s="243">
        <f>O173*H173</f>
        <v>0</v>
      </c>
      <c r="Q173" s="243">
        <v>0</v>
      </c>
      <c r="R173" s="243">
        <f>Q173*H173</f>
        <v>0</v>
      </c>
      <c r="S173" s="243">
        <v>0.00198</v>
      </c>
      <c r="T173" s="244">
        <f>S173*H173</f>
        <v>0.12870000000000001</v>
      </c>
      <c r="AR173" s="25" t="s">
        <v>238</v>
      </c>
      <c r="AT173" s="25" t="s">
        <v>151</v>
      </c>
      <c r="AU173" s="25" t="s">
        <v>80</v>
      </c>
      <c r="AY173" s="25" t="s">
        <v>148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25" t="s">
        <v>78</v>
      </c>
      <c r="BK173" s="245">
        <f>ROUND(I173*H173,2)</f>
        <v>0</v>
      </c>
      <c r="BL173" s="25" t="s">
        <v>238</v>
      </c>
      <c r="BM173" s="25" t="s">
        <v>1327</v>
      </c>
    </row>
    <row r="174" s="1" customFormat="1" ht="16.5" customHeight="1">
      <c r="B174" s="47"/>
      <c r="C174" s="234" t="s">
        <v>526</v>
      </c>
      <c r="D174" s="234" t="s">
        <v>151</v>
      </c>
      <c r="E174" s="235" t="s">
        <v>1328</v>
      </c>
      <c r="F174" s="236" t="s">
        <v>1329</v>
      </c>
      <c r="G174" s="237" t="s">
        <v>185</v>
      </c>
      <c r="H174" s="238">
        <v>8</v>
      </c>
      <c r="I174" s="239"/>
      <c r="J174" s="240">
        <f>ROUND(I174*H174,2)</f>
        <v>0</v>
      </c>
      <c r="K174" s="236" t="s">
        <v>155</v>
      </c>
      <c r="L174" s="73"/>
      <c r="M174" s="241" t="s">
        <v>21</v>
      </c>
      <c r="N174" s="242" t="s">
        <v>41</v>
      </c>
      <c r="O174" s="48"/>
      <c r="P174" s="243">
        <f>O174*H174</f>
        <v>0</v>
      </c>
      <c r="Q174" s="243">
        <v>0</v>
      </c>
      <c r="R174" s="243">
        <f>Q174*H174</f>
        <v>0</v>
      </c>
      <c r="S174" s="243">
        <v>0.027560000000000001</v>
      </c>
      <c r="T174" s="244">
        <f>S174*H174</f>
        <v>0.22048000000000001</v>
      </c>
      <c r="AR174" s="25" t="s">
        <v>238</v>
      </c>
      <c r="AT174" s="25" t="s">
        <v>151</v>
      </c>
      <c r="AU174" s="25" t="s">
        <v>80</v>
      </c>
      <c r="AY174" s="25" t="s">
        <v>148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25" t="s">
        <v>78</v>
      </c>
      <c r="BK174" s="245">
        <f>ROUND(I174*H174,2)</f>
        <v>0</v>
      </c>
      <c r="BL174" s="25" t="s">
        <v>238</v>
      </c>
      <c r="BM174" s="25" t="s">
        <v>1330</v>
      </c>
    </row>
    <row r="175" s="1" customFormat="1" ht="16.5" customHeight="1">
      <c r="B175" s="47"/>
      <c r="C175" s="234" t="s">
        <v>530</v>
      </c>
      <c r="D175" s="234" t="s">
        <v>151</v>
      </c>
      <c r="E175" s="235" t="s">
        <v>1331</v>
      </c>
      <c r="F175" s="236" t="s">
        <v>1332</v>
      </c>
      <c r="G175" s="237" t="s">
        <v>185</v>
      </c>
      <c r="H175" s="238">
        <v>8</v>
      </c>
      <c r="I175" s="239"/>
      <c r="J175" s="240">
        <f>ROUND(I175*H175,2)</f>
        <v>0</v>
      </c>
      <c r="K175" s="236" t="s">
        <v>155</v>
      </c>
      <c r="L175" s="73"/>
      <c r="M175" s="241" t="s">
        <v>21</v>
      </c>
      <c r="N175" s="242" t="s">
        <v>41</v>
      </c>
      <c r="O175" s="48"/>
      <c r="P175" s="243">
        <f>O175*H175</f>
        <v>0</v>
      </c>
      <c r="Q175" s="243">
        <v>0</v>
      </c>
      <c r="R175" s="243">
        <f>Q175*H175</f>
        <v>0</v>
      </c>
      <c r="S175" s="243">
        <v>0.0030999999999999999</v>
      </c>
      <c r="T175" s="244">
        <f>S175*H175</f>
        <v>0.024799999999999999</v>
      </c>
      <c r="AR175" s="25" t="s">
        <v>238</v>
      </c>
      <c r="AT175" s="25" t="s">
        <v>151</v>
      </c>
      <c r="AU175" s="25" t="s">
        <v>80</v>
      </c>
      <c r="AY175" s="25" t="s">
        <v>148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5" t="s">
        <v>78</v>
      </c>
      <c r="BK175" s="245">
        <f>ROUND(I175*H175,2)</f>
        <v>0</v>
      </c>
      <c r="BL175" s="25" t="s">
        <v>238</v>
      </c>
      <c r="BM175" s="25" t="s">
        <v>1333</v>
      </c>
    </row>
    <row r="176" s="1" customFormat="1" ht="25.5" customHeight="1">
      <c r="B176" s="47"/>
      <c r="C176" s="234" t="s">
        <v>534</v>
      </c>
      <c r="D176" s="234" t="s">
        <v>151</v>
      </c>
      <c r="E176" s="235" t="s">
        <v>1334</v>
      </c>
      <c r="F176" s="236" t="s">
        <v>1335</v>
      </c>
      <c r="G176" s="237" t="s">
        <v>413</v>
      </c>
      <c r="H176" s="238">
        <v>0.65700000000000003</v>
      </c>
      <c r="I176" s="239"/>
      <c r="J176" s="240">
        <f>ROUND(I176*H176,2)</f>
        <v>0</v>
      </c>
      <c r="K176" s="236" t="s">
        <v>155</v>
      </c>
      <c r="L176" s="73"/>
      <c r="M176" s="241" t="s">
        <v>21</v>
      </c>
      <c r="N176" s="242" t="s">
        <v>41</v>
      </c>
      <c r="O176" s="48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AR176" s="25" t="s">
        <v>238</v>
      </c>
      <c r="AT176" s="25" t="s">
        <v>151</v>
      </c>
      <c r="AU176" s="25" t="s">
        <v>80</v>
      </c>
      <c r="AY176" s="25" t="s">
        <v>148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25" t="s">
        <v>78</v>
      </c>
      <c r="BK176" s="245">
        <f>ROUND(I176*H176,2)</f>
        <v>0</v>
      </c>
      <c r="BL176" s="25" t="s">
        <v>238</v>
      </c>
      <c r="BM176" s="25" t="s">
        <v>1336</v>
      </c>
    </row>
    <row r="177" s="11" customFormat="1" ht="29.88" customHeight="1">
      <c r="B177" s="218"/>
      <c r="C177" s="219"/>
      <c r="D177" s="220" t="s">
        <v>69</v>
      </c>
      <c r="E177" s="232" t="s">
        <v>1337</v>
      </c>
      <c r="F177" s="232" t="s">
        <v>1338</v>
      </c>
      <c r="G177" s="219"/>
      <c r="H177" s="219"/>
      <c r="I177" s="222"/>
      <c r="J177" s="233">
        <f>BK177</f>
        <v>0</v>
      </c>
      <c r="K177" s="219"/>
      <c r="L177" s="224"/>
      <c r="M177" s="225"/>
      <c r="N177" s="226"/>
      <c r="O177" s="226"/>
      <c r="P177" s="227">
        <f>SUM(P178:P249)</f>
        <v>0</v>
      </c>
      <c r="Q177" s="226"/>
      <c r="R177" s="227">
        <f>SUM(R178:R249)</f>
        <v>4.6874569999999984</v>
      </c>
      <c r="S177" s="226"/>
      <c r="T177" s="228">
        <f>SUM(T178:T249)</f>
        <v>0</v>
      </c>
      <c r="AR177" s="229" t="s">
        <v>80</v>
      </c>
      <c r="AT177" s="230" t="s">
        <v>69</v>
      </c>
      <c r="AU177" s="230" t="s">
        <v>78</v>
      </c>
      <c r="AY177" s="229" t="s">
        <v>148</v>
      </c>
      <c r="BK177" s="231">
        <f>SUM(BK178:BK249)</f>
        <v>0</v>
      </c>
    </row>
    <row r="178" s="1" customFormat="1" ht="25.5" customHeight="1">
      <c r="B178" s="47"/>
      <c r="C178" s="234" t="s">
        <v>538</v>
      </c>
      <c r="D178" s="234" t="s">
        <v>151</v>
      </c>
      <c r="E178" s="235" t="s">
        <v>1339</v>
      </c>
      <c r="F178" s="236" t="s">
        <v>1340</v>
      </c>
      <c r="G178" s="237" t="s">
        <v>169</v>
      </c>
      <c r="H178" s="238">
        <v>52</v>
      </c>
      <c r="I178" s="239"/>
      <c r="J178" s="240">
        <f>ROUND(I178*H178,2)</f>
        <v>0</v>
      </c>
      <c r="K178" s="236" t="s">
        <v>155</v>
      </c>
      <c r="L178" s="73"/>
      <c r="M178" s="241" t="s">
        <v>21</v>
      </c>
      <c r="N178" s="242" t="s">
        <v>41</v>
      </c>
      <c r="O178" s="48"/>
      <c r="P178" s="243">
        <f>O178*H178</f>
        <v>0</v>
      </c>
      <c r="Q178" s="243">
        <v>0.0064000000000000003</v>
      </c>
      <c r="R178" s="243">
        <f>Q178*H178</f>
        <v>0.33280000000000004</v>
      </c>
      <c r="S178" s="243">
        <v>0</v>
      </c>
      <c r="T178" s="244">
        <f>S178*H178</f>
        <v>0</v>
      </c>
      <c r="AR178" s="25" t="s">
        <v>238</v>
      </c>
      <c r="AT178" s="25" t="s">
        <v>151</v>
      </c>
      <c r="AU178" s="25" t="s">
        <v>80</v>
      </c>
      <c r="AY178" s="25" t="s">
        <v>148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25" t="s">
        <v>78</v>
      </c>
      <c r="BK178" s="245">
        <f>ROUND(I178*H178,2)</f>
        <v>0</v>
      </c>
      <c r="BL178" s="25" t="s">
        <v>238</v>
      </c>
      <c r="BM178" s="25" t="s">
        <v>1341</v>
      </c>
    </row>
    <row r="179" s="1" customFormat="1" ht="25.5" customHeight="1">
      <c r="B179" s="47"/>
      <c r="C179" s="234" t="s">
        <v>544</v>
      </c>
      <c r="D179" s="234" t="s">
        <v>151</v>
      </c>
      <c r="E179" s="235" t="s">
        <v>1342</v>
      </c>
      <c r="F179" s="236" t="s">
        <v>1343</v>
      </c>
      <c r="G179" s="237" t="s">
        <v>169</v>
      </c>
      <c r="H179" s="238">
        <v>59</v>
      </c>
      <c r="I179" s="239"/>
      <c r="J179" s="240">
        <f>ROUND(I179*H179,2)</f>
        <v>0</v>
      </c>
      <c r="K179" s="236" t="s">
        <v>155</v>
      </c>
      <c r="L179" s="73"/>
      <c r="M179" s="241" t="s">
        <v>21</v>
      </c>
      <c r="N179" s="242" t="s">
        <v>41</v>
      </c>
      <c r="O179" s="48"/>
      <c r="P179" s="243">
        <f>O179*H179</f>
        <v>0</v>
      </c>
      <c r="Q179" s="243">
        <v>0.0083700000000000007</v>
      </c>
      <c r="R179" s="243">
        <f>Q179*H179</f>
        <v>0.49383000000000005</v>
      </c>
      <c r="S179" s="243">
        <v>0</v>
      </c>
      <c r="T179" s="244">
        <f>S179*H179</f>
        <v>0</v>
      </c>
      <c r="AR179" s="25" t="s">
        <v>238</v>
      </c>
      <c r="AT179" s="25" t="s">
        <v>151</v>
      </c>
      <c r="AU179" s="25" t="s">
        <v>80</v>
      </c>
      <c r="AY179" s="25" t="s">
        <v>148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25" t="s">
        <v>78</v>
      </c>
      <c r="BK179" s="245">
        <f>ROUND(I179*H179,2)</f>
        <v>0</v>
      </c>
      <c r="BL179" s="25" t="s">
        <v>238</v>
      </c>
      <c r="BM179" s="25" t="s">
        <v>1344</v>
      </c>
    </row>
    <row r="180" s="1" customFormat="1" ht="25.5" customHeight="1">
      <c r="B180" s="47"/>
      <c r="C180" s="234" t="s">
        <v>552</v>
      </c>
      <c r="D180" s="234" t="s">
        <v>151</v>
      </c>
      <c r="E180" s="235" t="s">
        <v>1345</v>
      </c>
      <c r="F180" s="236" t="s">
        <v>1346</v>
      </c>
      <c r="G180" s="237" t="s">
        <v>169</v>
      </c>
      <c r="H180" s="238">
        <v>160</v>
      </c>
      <c r="I180" s="239"/>
      <c r="J180" s="240">
        <f>ROUND(I180*H180,2)</f>
        <v>0</v>
      </c>
      <c r="K180" s="236" t="s">
        <v>155</v>
      </c>
      <c r="L180" s="73"/>
      <c r="M180" s="241" t="s">
        <v>21</v>
      </c>
      <c r="N180" s="242" t="s">
        <v>41</v>
      </c>
      <c r="O180" s="48"/>
      <c r="P180" s="243">
        <f>O180*H180</f>
        <v>0</v>
      </c>
      <c r="Q180" s="243">
        <v>0.01087</v>
      </c>
      <c r="R180" s="243">
        <f>Q180*H180</f>
        <v>1.7391999999999999</v>
      </c>
      <c r="S180" s="243">
        <v>0</v>
      </c>
      <c r="T180" s="244">
        <f>S180*H180</f>
        <v>0</v>
      </c>
      <c r="AR180" s="25" t="s">
        <v>238</v>
      </c>
      <c r="AT180" s="25" t="s">
        <v>151</v>
      </c>
      <c r="AU180" s="25" t="s">
        <v>80</v>
      </c>
      <c r="AY180" s="25" t="s">
        <v>148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25" t="s">
        <v>78</v>
      </c>
      <c r="BK180" s="245">
        <f>ROUND(I180*H180,2)</f>
        <v>0</v>
      </c>
      <c r="BL180" s="25" t="s">
        <v>238</v>
      </c>
      <c r="BM180" s="25" t="s">
        <v>1347</v>
      </c>
    </row>
    <row r="181" s="1" customFormat="1" ht="25.5" customHeight="1">
      <c r="B181" s="47"/>
      <c r="C181" s="234" t="s">
        <v>559</v>
      </c>
      <c r="D181" s="234" t="s">
        <v>151</v>
      </c>
      <c r="E181" s="235" t="s">
        <v>1348</v>
      </c>
      <c r="F181" s="236" t="s">
        <v>1349</v>
      </c>
      <c r="G181" s="237" t="s">
        <v>169</v>
      </c>
      <c r="H181" s="238">
        <v>73</v>
      </c>
      <c r="I181" s="239"/>
      <c r="J181" s="240">
        <f>ROUND(I181*H181,2)</f>
        <v>0</v>
      </c>
      <c r="K181" s="236" t="s">
        <v>155</v>
      </c>
      <c r="L181" s="73"/>
      <c r="M181" s="241" t="s">
        <v>21</v>
      </c>
      <c r="N181" s="242" t="s">
        <v>41</v>
      </c>
      <c r="O181" s="48"/>
      <c r="P181" s="243">
        <f>O181*H181</f>
        <v>0</v>
      </c>
      <c r="Q181" s="243">
        <v>0.00066</v>
      </c>
      <c r="R181" s="243">
        <f>Q181*H181</f>
        <v>0.048180000000000001</v>
      </c>
      <c r="S181" s="243">
        <v>0</v>
      </c>
      <c r="T181" s="244">
        <f>S181*H181</f>
        <v>0</v>
      </c>
      <c r="AR181" s="25" t="s">
        <v>238</v>
      </c>
      <c r="AT181" s="25" t="s">
        <v>151</v>
      </c>
      <c r="AU181" s="25" t="s">
        <v>80</v>
      </c>
      <c r="AY181" s="25" t="s">
        <v>148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25" t="s">
        <v>78</v>
      </c>
      <c r="BK181" s="245">
        <f>ROUND(I181*H181,2)</f>
        <v>0</v>
      </c>
      <c r="BL181" s="25" t="s">
        <v>238</v>
      </c>
      <c r="BM181" s="25" t="s">
        <v>1350</v>
      </c>
    </row>
    <row r="182" s="12" customFormat="1">
      <c r="B182" s="246"/>
      <c r="C182" s="247"/>
      <c r="D182" s="248" t="s">
        <v>158</v>
      </c>
      <c r="E182" s="249" t="s">
        <v>21</v>
      </c>
      <c r="F182" s="250" t="s">
        <v>1351</v>
      </c>
      <c r="G182" s="247"/>
      <c r="H182" s="251">
        <v>73</v>
      </c>
      <c r="I182" s="252"/>
      <c r="J182" s="247"/>
      <c r="K182" s="247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158</v>
      </c>
      <c r="AU182" s="257" t="s">
        <v>80</v>
      </c>
      <c r="AV182" s="12" t="s">
        <v>80</v>
      </c>
      <c r="AW182" s="12" t="s">
        <v>34</v>
      </c>
      <c r="AX182" s="12" t="s">
        <v>78</v>
      </c>
      <c r="AY182" s="257" t="s">
        <v>148</v>
      </c>
    </row>
    <row r="183" s="1" customFormat="1" ht="25.5" customHeight="1">
      <c r="B183" s="47"/>
      <c r="C183" s="234" t="s">
        <v>564</v>
      </c>
      <c r="D183" s="234" t="s">
        <v>151</v>
      </c>
      <c r="E183" s="235" t="s">
        <v>1352</v>
      </c>
      <c r="F183" s="236" t="s">
        <v>1353</v>
      </c>
      <c r="G183" s="237" t="s">
        <v>169</v>
      </c>
      <c r="H183" s="238">
        <v>116</v>
      </c>
      <c r="I183" s="239"/>
      <c r="J183" s="240">
        <f>ROUND(I183*H183,2)</f>
        <v>0</v>
      </c>
      <c r="K183" s="236" t="s">
        <v>155</v>
      </c>
      <c r="L183" s="73"/>
      <c r="M183" s="241" t="s">
        <v>21</v>
      </c>
      <c r="N183" s="242" t="s">
        <v>41</v>
      </c>
      <c r="O183" s="48"/>
      <c r="P183" s="243">
        <f>O183*H183</f>
        <v>0</v>
      </c>
      <c r="Q183" s="243">
        <v>0.00091</v>
      </c>
      <c r="R183" s="243">
        <f>Q183*H183</f>
        <v>0.10556</v>
      </c>
      <c r="S183" s="243">
        <v>0</v>
      </c>
      <c r="T183" s="244">
        <f>S183*H183</f>
        <v>0</v>
      </c>
      <c r="AR183" s="25" t="s">
        <v>238</v>
      </c>
      <c r="AT183" s="25" t="s">
        <v>151</v>
      </c>
      <c r="AU183" s="25" t="s">
        <v>80</v>
      </c>
      <c r="AY183" s="25" t="s">
        <v>148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5" t="s">
        <v>78</v>
      </c>
      <c r="BK183" s="245">
        <f>ROUND(I183*H183,2)</f>
        <v>0</v>
      </c>
      <c r="BL183" s="25" t="s">
        <v>238</v>
      </c>
      <c r="BM183" s="25" t="s">
        <v>1354</v>
      </c>
    </row>
    <row r="184" s="12" customFormat="1">
      <c r="B184" s="246"/>
      <c r="C184" s="247"/>
      <c r="D184" s="248" t="s">
        <v>158</v>
      </c>
      <c r="E184" s="249" t="s">
        <v>21</v>
      </c>
      <c r="F184" s="250" t="s">
        <v>1355</v>
      </c>
      <c r="G184" s="247"/>
      <c r="H184" s="251">
        <v>116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158</v>
      </c>
      <c r="AU184" s="257" t="s">
        <v>80</v>
      </c>
      <c r="AV184" s="12" t="s">
        <v>80</v>
      </c>
      <c r="AW184" s="12" t="s">
        <v>34</v>
      </c>
      <c r="AX184" s="12" t="s">
        <v>78</v>
      </c>
      <c r="AY184" s="257" t="s">
        <v>148</v>
      </c>
    </row>
    <row r="185" s="1" customFormat="1" ht="25.5" customHeight="1">
      <c r="B185" s="47"/>
      <c r="C185" s="234" t="s">
        <v>569</v>
      </c>
      <c r="D185" s="234" t="s">
        <v>151</v>
      </c>
      <c r="E185" s="235" t="s">
        <v>1356</v>
      </c>
      <c r="F185" s="236" t="s">
        <v>1357</v>
      </c>
      <c r="G185" s="237" t="s">
        <v>169</v>
      </c>
      <c r="H185" s="238">
        <v>46</v>
      </c>
      <c r="I185" s="239"/>
      <c r="J185" s="240">
        <f>ROUND(I185*H185,2)</f>
        <v>0</v>
      </c>
      <c r="K185" s="236" t="s">
        <v>155</v>
      </c>
      <c r="L185" s="73"/>
      <c r="M185" s="241" t="s">
        <v>21</v>
      </c>
      <c r="N185" s="242" t="s">
        <v>41</v>
      </c>
      <c r="O185" s="48"/>
      <c r="P185" s="243">
        <f>O185*H185</f>
        <v>0</v>
      </c>
      <c r="Q185" s="243">
        <v>0.0011900000000000001</v>
      </c>
      <c r="R185" s="243">
        <f>Q185*H185</f>
        <v>0.054740000000000004</v>
      </c>
      <c r="S185" s="243">
        <v>0</v>
      </c>
      <c r="T185" s="244">
        <f>S185*H185</f>
        <v>0</v>
      </c>
      <c r="AR185" s="25" t="s">
        <v>238</v>
      </c>
      <c r="AT185" s="25" t="s">
        <v>151</v>
      </c>
      <c r="AU185" s="25" t="s">
        <v>80</v>
      </c>
      <c r="AY185" s="25" t="s">
        <v>148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25" t="s">
        <v>78</v>
      </c>
      <c r="BK185" s="245">
        <f>ROUND(I185*H185,2)</f>
        <v>0</v>
      </c>
      <c r="BL185" s="25" t="s">
        <v>238</v>
      </c>
      <c r="BM185" s="25" t="s">
        <v>1358</v>
      </c>
    </row>
    <row r="186" s="12" customFormat="1">
      <c r="B186" s="246"/>
      <c r="C186" s="247"/>
      <c r="D186" s="248" t="s">
        <v>158</v>
      </c>
      <c r="E186" s="249" t="s">
        <v>21</v>
      </c>
      <c r="F186" s="250" t="s">
        <v>1359</v>
      </c>
      <c r="G186" s="247"/>
      <c r="H186" s="251">
        <v>46</v>
      </c>
      <c r="I186" s="252"/>
      <c r="J186" s="247"/>
      <c r="K186" s="247"/>
      <c r="L186" s="253"/>
      <c r="M186" s="254"/>
      <c r="N186" s="255"/>
      <c r="O186" s="255"/>
      <c r="P186" s="255"/>
      <c r="Q186" s="255"/>
      <c r="R186" s="255"/>
      <c r="S186" s="255"/>
      <c r="T186" s="256"/>
      <c r="AT186" s="257" t="s">
        <v>158</v>
      </c>
      <c r="AU186" s="257" t="s">
        <v>80</v>
      </c>
      <c r="AV186" s="12" t="s">
        <v>80</v>
      </c>
      <c r="AW186" s="12" t="s">
        <v>34</v>
      </c>
      <c r="AX186" s="12" t="s">
        <v>78</v>
      </c>
      <c r="AY186" s="257" t="s">
        <v>148</v>
      </c>
    </row>
    <row r="187" s="1" customFormat="1" ht="25.5" customHeight="1">
      <c r="B187" s="47"/>
      <c r="C187" s="234" t="s">
        <v>573</v>
      </c>
      <c r="D187" s="234" t="s">
        <v>151</v>
      </c>
      <c r="E187" s="235" t="s">
        <v>1360</v>
      </c>
      <c r="F187" s="236" t="s">
        <v>1361</v>
      </c>
      <c r="G187" s="237" t="s">
        <v>169</v>
      </c>
      <c r="H187" s="238">
        <v>30</v>
      </c>
      <c r="I187" s="239"/>
      <c r="J187" s="240">
        <f>ROUND(I187*H187,2)</f>
        <v>0</v>
      </c>
      <c r="K187" s="236" t="s">
        <v>155</v>
      </c>
      <c r="L187" s="73"/>
      <c r="M187" s="241" t="s">
        <v>21</v>
      </c>
      <c r="N187" s="242" t="s">
        <v>41</v>
      </c>
      <c r="O187" s="48"/>
      <c r="P187" s="243">
        <f>O187*H187</f>
        <v>0</v>
      </c>
      <c r="Q187" s="243">
        <v>0.0025200000000000001</v>
      </c>
      <c r="R187" s="243">
        <f>Q187*H187</f>
        <v>0.075600000000000001</v>
      </c>
      <c r="S187" s="243">
        <v>0</v>
      </c>
      <c r="T187" s="244">
        <f>S187*H187</f>
        <v>0</v>
      </c>
      <c r="AR187" s="25" t="s">
        <v>238</v>
      </c>
      <c r="AT187" s="25" t="s">
        <v>151</v>
      </c>
      <c r="AU187" s="25" t="s">
        <v>80</v>
      </c>
      <c r="AY187" s="25" t="s">
        <v>148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25" t="s">
        <v>78</v>
      </c>
      <c r="BK187" s="245">
        <f>ROUND(I187*H187,2)</f>
        <v>0</v>
      </c>
      <c r="BL187" s="25" t="s">
        <v>238</v>
      </c>
      <c r="BM187" s="25" t="s">
        <v>1362</v>
      </c>
    </row>
    <row r="188" s="12" customFormat="1">
      <c r="B188" s="246"/>
      <c r="C188" s="247"/>
      <c r="D188" s="248" t="s">
        <v>158</v>
      </c>
      <c r="E188" s="249" t="s">
        <v>21</v>
      </c>
      <c r="F188" s="250" t="s">
        <v>1363</v>
      </c>
      <c r="G188" s="247"/>
      <c r="H188" s="251">
        <v>30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158</v>
      </c>
      <c r="AU188" s="257" t="s">
        <v>80</v>
      </c>
      <c r="AV188" s="12" t="s">
        <v>80</v>
      </c>
      <c r="AW188" s="12" t="s">
        <v>34</v>
      </c>
      <c r="AX188" s="12" t="s">
        <v>78</v>
      </c>
      <c r="AY188" s="257" t="s">
        <v>148</v>
      </c>
    </row>
    <row r="189" s="1" customFormat="1" ht="25.5" customHeight="1">
      <c r="B189" s="47"/>
      <c r="C189" s="234" t="s">
        <v>579</v>
      </c>
      <c r="D189" s="234" t="s">
        <v>151</v>
      </c>
      <c r="E189" s="235" t="s">
        <v>1364</v>
      </c>
      <c r="F189" s="236" t="s">
        <v>1365</v>
      </c>
      <c r="G189" s="237" t="s">
        <v>169</v>
      </c>
      <c r="H189" s="238">
        <v>129</v>
      </c>
      <c r="I189" s="239"/>
      <c r="J189" s="240">
        <f>ROUND(I189*H189,2)</f>
        <v>0</v>
      </c>
      <c r="K189" s="236" t="s">
        <v>155</v>
      </c>
      <c r="L189" s="73"/>
      <c r="M189" s="241" t="s">
        <v>21</v>
      </c>
      <c r="N189" s="242" t="s">
        <v>41</v>
      </c>
      <c r="O189" s="48"/>
      <c r="P189" s="243">
        <f>O189*H189</f>
        <v>0</v>
      </c>
      <c r="Q189" s="243">
        <v>0.0035000000000000001</v>
      </c>
      <c r="R189" s="243">
        <f>Q189*H189</f>
        <v>0.45150000000000001</v>
      </c>
      <c r="S189" s="243">
        <v>0</v>
      </c>
      <c r="T189" s="244">
        <f>S189*H189</f>
        <v>0</v>
      </c>
      <c r="AR189" s="25" t="s">
        <v>238</v>
      </c>
      <c r="AT189" s="25" t="s">
        <v>151</v>
      </c>
      <c r="AU189" s="25" t="s">
        <v>80</v>
      </c>
      <c r="AY189" s="25" t="s">
        <v>148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25" t="s">
        <v>78</v>
      </c>
      <c r="BK189" s="245">
        <f>ROUND(I189*H189,2)</f>
        <v>0</v>
      </c>
      <c r="BL189" s="25" t="s">
        <v>238</v>
      </c>
      <c r="BM189" s="25" t="s">
        <v>1366</v>
      </c>
    </row>
    <row r="190" s="12" customFormat="1">
      <c r="B190" s="246"/>
      <c r="C190" s="247"/>
      <c r="D190" s="248" t="s">
        <v>158</v>
      </c>
      <c r="E190" s="249" t="s">
        <v>21</v>
      </c>
      <c r="F190" s="250" t="s">
        <v>1367</v>
      </c>
      <c r="G190" s="247"/>
      <c r="H190" s="251">
        <v>129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158</v>
      </c>
      <c r="AU190" s="257" t="s">
        <v>80</v>
      </c>
      <c r="AV190" s="12" t="s">
        <v>80</v>
      </c>
      <c r="AW190" s="12" t="s">
        <v>34</v>
      </c>
      <c r="AX190" s="12" t="s">
        <v>78</v>
      </c>
      <c r="AY190" s="257" t="s">
        <v>148</v>
      </c>
    </row>
    <row r="191" s="1" customFormat="1" ht="25.5" customHeight="1">
      <c r="B191" s="47"/>
      <c r="C191" s="234" t="s">
        <v>584</v>
      </c>
      <c r="D191" s="234" t="s">
        <v>151</v>
      </c>
      <c r="E191" s="235" t="s">
        <v>1368</v>
      </c>
      <c r="F191" s="236" t="s">
        <v>1369</v>
      </c>
      <c r="G191" s="237" t="s">
        <v>169</v>
      </c>
      <c r="H191" s="238">
        <v>47</v>
      </c>
      <c r="I191" s="239"/>
      <c r="J191" s="240">
        <f>ROUND(I191*H191,2)</f>
        <v>0</v>
      </c>
      <c r="K191" s="236" t="s">
        <v>155</v>
      </c>
      <c r="L191" s="73"/>
      <c r="M191" s="241" t="s">
        <v>21</v>
      </c>
      <c r="N191" s="242" t="s">
        <v>41</v>
      </c>
      <c r="O191" s="48"/>
      <c r="P191" s="243">
        <f>O191*H191</f>
        <v>0</v>
      </c>
      <c r="Q191" s="243">
        <v>0.0058599999999999998</v>
      </c>
      <c r="R191" s="243">
        <f>Q191*H191</f>
        <v>0.27542</v>
      </c>
      <c r="S191" s="243">
        <v>0</v>
      </c>
      <c r="T191" s="244">
        <f>S191*H191</f>
        <v>0</v>
      </c>
      <c r="AR191" s="25" t="s">
        <v>238</v>
      </c>
      <c r="AT191" s="25" t="s">
        <v>151</v>
      </c>
      <c r="AU191" s="25" t="s">
        <v>80</v>
      </c>
      <c r="AY191" s="25" t="s">
        <v>148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25" t="s">
        <v>78</v>
      </c>
      <c r="BK191" s="245">
        <f>ROUND(I191*H191,2)</f>
        <v>0</v>
      </c>
      <c r="BL191" s="25" t="s">
        <v>238</v>
      </c>
      <c r="BM191" s="25" t="s">
        <v>1370</v>
      </c>
    </row>
    <row r="192" s="12" customFormat="1">
      <c r="B192" s="246"/>
      <c r="C192" s="247"/>
      <c r="D192" s="248" t="s">
        <v>158</v>
      </c>
      <c r="E192" s="249" t="s">
        <v>21</v>
      </c>
      <c r="F192" s="250" t="s">
        <v>1371</v>
      </c>
      <c r="G192" s="247"/>
      <c r="H192" s="251">
        <v>47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158</v>
      </c>
      <c r="AU192" s="257" t="s">
        <v>80</v>
      </c>
      <c r="AV192" s="12" t="s">
        <v>80</v>
      </c>
      <c r="AW192" s="12" t="s">
        <v>34</v>
      </c>
      <c r="AX192" s="12" t="s">
        <v>78</v>
      </c>
      <c r="AY192" s="257" t="s">
        <v>148</v>
      </c>
    </row>
    <row r="193" s="1" customFormat="1" ht="25.5" customHeight="1">
      <c r="B193" s="47"/>
      <c r="C193" s="234" t="s">
        <v>589</v>
      </c>
      <c r="D193" s="234" t="s">
        <v>151</v>
      </c>
      <c r="E193" s="235" t="s">
        <v>1372</v>
      </c>
      <c r="F193" s="236" t="s">
        <v>1373</v>
      </c>
      <c r="G193" s="237" t="s">
        <v>169</v>
      </c>
      <c r="H193" s="238">
        <v>24</v>
      </c>
      <c r="I193" s="239"/>
      <c r="J193" s="240">
        <f>ROUND(I193*H193,2)</f>
        <v>0</v>
      </c>
      <c r="K193" s="236" t="s">
        <v>21</v>
      </c>
      <c r="L193" s="73"/>
      <c r="M193" s="241" t="s">
        <v>21</v>
      </c>
      <c r="N193" s="242" t="s">
        <v>41</v>
      </c>
      <c r="O193" s="48"/>
      <c r="P193" s="243">
        <f>O193*H193</f>
        <v>0</v>
      </c>
      <c r="Q193" s="243">
        <v>0.00107</v>
      </c>
      <c r="R193" s="243">
        <f>Q193*H193</f>
        <v>0.025680000000000001</v>
      </c>
      <c r="S193" s="243">
        <v>0</v>
      </c>
      <c r="T193" s="244">
        <f>S193*H193</f>
        <v>0</v>
      </c>
      <c r="AR193" s="25" t="s">
        <v>238</v>
      </c>
      <c r="AT193" s="25" t="s">
        <v>151</v>
      </c>
      <c r="AU193" s="25" t="s">
        <v>80</v>
      </c>
      <c r="AY193" s="25" t="s">
        <v>148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5" t="s">
        <v>78</v>
      </c>
      <c r="BK193" s="245">
        <f>ROUND(I193*H193,2)</f>
        <v>0</v>
      </c>
      <c r="BL193" s="25" t="s">
        <v>238</v>
      </c>
      <c r="BM193" s="25" t="s">
        <v>1374</v>
      </c>
    </row>
    <row r="194" s="1" customFormat="1" ht="25.5" customHeight="1">
      <c r="B194" s="47"/>
      <c r="C194" s="234" t="s">
        <v>593</v>
      </c>
      <c r="D194" s="234" t="s">
        <v>151</v>
      </c>
      <c r="E194" s="235" t="s">
        <v>1375</v>
      </c>
      <c r="F194" s="236" t="s">
        <v>1376</v>
      </c>
      <c r="G194" s="237" t="s">
        <v>169</v>
      </c>
      <c r="H194" s="238">
        <v>273</v>
      </c>
      <c r="I194" s="239"/>
      <c r="J194" s="240">
        <f>ROUND(I194*H194,2)</f>
        <v>0</v>
      </c>
      <c r="K194" s="236" t="s">
        <v>155</v>
      </c>
      <c r="L194" s="73"/>
      <c r="M194" s="241" t="s">
        <v>21</v>
      </c>
      <c r="N194" s="242" t="s">
        <v>41</v>
      </c>
      <c r="O194" s="48"/>
      <c r="P194" s="243">
        <f>O194*H194</f>
        <v>0</v>
      </c>
      <c r="Q194" s="243">
        <v>0.00033</v>
      </c>
      <c r="R194" s="243">
        <f>Q194*H194</f>
        <v>0.090090000000000003</v>
      </c>
      <c r="S194" s="243">
        <v>0</v>
      </c>
      <c r="T194" s="244">
        <f>S194*H194</f>
        <v>0</v>
      </c>
      <c r="AR194" s="25" t="s">
        <v>238</v>
      </c>
      <c r="AT194" s="25" t="s">
        <v>151</v>
      </c>
      <c r="AU194" s="25" t="s">
        <v>80</v>
      </c>
      <c r="AY194" s="25" t="s">
        <v>148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5" t="s">
        <v>78</v>
      </c>
      <c r="BK194" s="245">
        <f>ROUND(I194*H194,2)</f>
        <v>0</v>
      </c>
      <c r="BL194" s="25" t="s">
        <v>238</v>
      </c>
      <c r="BM194" s="25" t="s">
        <v>1377</v>
      </c>
    </row>
    <row r="195" s="12" customFormat="1">
      <c r="B195" s="246"/>
      <c r="C195" s="247"/>
      <c r="D195" s="248" t="s">
        <v>158</v>
      </c>
      <c r="E195" s="249" t="s">
        <v>21</v>
      </c>
      <c r="F195" s="250" t="s">
        <v>1378</v>
      </c>
      <c r="G195" s="247"/>
      <c r="H195" s="251">
        <v>69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158</v>
      </c>
      <c r="AU195" s="257" t="s">
        <v>80</v>
      </c>
      <c r="AV195" s="12" t="s">
        <v>80</v>
      </c>
      <c r="AW195" s="12" t="s">
        <v>34</v>
      </c>
      <c r="AX195" s="12" t="s">
        <v>70</v>
      </c>
      <c r="AY195" s="257" t="s">
        <v>148</v>
      </c>
    </row>
    <row r="196" s="12" customFormat="1">
      <c r="B196" s="246"/>
      <c r="C196" s="247"/>
      <c r="D196" s="248" t="s">
        <v>158</v>
      </c>
      <c r="E196" s="249" t="s">
        <v>21</v>
      </c>
      <c r="F196" s="250" t="s">
        <v>1379</v>
      </c>
      <c r="G196" s="247"/>
      <c r="H196" s="251">
        <v>204</v>
      </c>
      <c r="I196" s="252"/>
      <c r="J196" s="247"/>
      <c r="K196" s="247"/>
      <c r="L196" s="253"/>
      <c r="M196" s="254"/>
      <c r="N196" s="255"/>
      <c r="O196" s="255"/>
      <c r="P196" s="255"/>
      <c r="Q196" s="255"/>
      <c r="R196" s="255"/>
      <c r="S196" s="255"/>
      <c r="T196" s="256"/>
      <c r="AT196" s="257" t="s">
        <v>158</v>
      </c>
      <c r="AU196" s="257" t="s">
        <v>80</v>
      </c>
      <c r="AV196" s="12" t="s">
        <v>80</v>
      </c>
      <c r="AW196" s="12" t="s">
        <v>34</v>
      </c>
      <c r="AX196" s="12" t="s">
        <v>70</v>
      </c>
      <c r="AY196" s="257" t="s">
        <v>148</v>
      </c>
    </row>
    <row r="197" s="14" customFormat="1">
      <c r="B197" s="268"/>
      <c r="C197" s="269"/>
      <c r="D197" s="248" t="s">
        <v>158</v>
      </c>
      <c r="E197" s="270" t="s">
        <v>21</v>
      </c>
      <c r="F197" s="271" t="s">
        <v>174</v>
      </c>
      <c r="G197" s="269"/>
      <c r="H197" s="272">
        <v>273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AT197" s="278" t="s">
        <v>158</v>
      </c>
      <c r="AU197" s="278" t="s">
        <v>80</v>
      </c>
      <c r="AV197" s="14" t="s">
        <v>156</v>
      </c>
      <c r="AW197" s="14" t="s">
        <v>34</v>
      </c>
      <c r="AX197" s="14" t="s">
        <v>78</v>
      </c>
      <c r="AY197" s="278" t="s">
        <v>148</v>
      </c>
    </row>
    <row r="198" s="1" customFormat="1" ht="16.5" customHeight="1">
      <c r="B198" s="47"/>
      <c r="C198" s="279" t="s">
        <v>597</v>
      </c>
      <c r="D198" s="279" t="s">
        <v>188</v>
      </c>
      <c r="E198" s="280" t="s">
        <v>1380</v>
      </c>
      <c r="F198" s="281" t="s">
        <v>1381</v>
      </c>
      <c r="G198" s="282" t="s">
        <v>169</v>
      </c>
      <c r="H198" s="283">
        <v>300.30000000000001</v>
      </c>
      <c r="I198" s="284"/>
      <c r="J198" s="285">
        <f>ROUND(I198*H198,2)</f>
        <v>0</v>
      </c>
      <c r="K198" s="281" t="s">
        <v>21</v>
      </c>
      <c r="L198" s="286"/>
      <c r="M198" s="287" t="s">
        <v>21</v>
      </c>
      <c r="N198" s="288" t="s">
        <v>41</v>
      </c>
      <c r="O198" s="48"/>
      <c r="P198" s="243">
        <f>O198*H198</f>
        <v>0</v>
      </c>
      <c r="Q198" s="243">
        <v>0.00019000000000000001</v>
      </c>
      <c r="R198" s="243">
        <f>Q198*H198</f>
        <v>0.057057000000000004</v>
      </c>
      <c r="S198" s="243">
        <v>0</v>
      </c>
      <c r="T198" s="244">
        <f>S198*H198</f>
        <v>0</v>
      </c>
      <c r="AR198" s="25" t="s">
        <v>332</v>
      </c>
      <c r="AT198" s="25" t="s">
        <v>188</v>
      </c>
      <c r="AU198" s="25" t="s">
        <v>80</v>
      </c>
      <c r="AY198" s="25" t="s">
        <v>148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5" t="s">
        <v>78</v>
      </c>
      <c r="BK198" s="245">
        <f>ROUND(I198*H198,2)</f>
        <v>0</v>
      </c>
      <c r="BL198" s="25" t="s">
        <v>238</v>
      </c>
      <c r="BM198" s="25" t="s">
        <v>1382</v>
      </c>
    </row>
    <row r="199" s="12" customFormat="1">
      <c r="B199" s="246"/>
      <c r="C199" s="247"/>
      <c r="D199" s="248" t="s">
        <v>158</v>
      </c>
      <c r="E199" s="249" t="s">
        <v>21</v>
      </c>
      <c r="F199" s="250" t="s">
        <v>1383</v>
      </c>
      <c r="G199" s="247"/>
      <c r="H199" s="251">
        <v>300.30000000000001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158</v>
      </c>
      <c r="AU199" s="257" t="s">
        <v>80</v>
      </c>
      <c r="AV199" s="12" t="s">
        <v>80</v>
      </c>
      <c r="AW199" s="12" t="s">
        <v>34</v>
      </c>
      <c r="AX199" s="12" t="s">
        <v>78</v>
      </c>
      <c r="AY199" s="257" t="s">
        <v>148</v>
      </c>
    </row>
    <row r="200" s="1" customFormat="1" ht="25.5" customHeight="1">
      <c r="B200" s="47"/>
      <c r="C200" s="234" t="s">
        <v>601</v>
      </c>
      <c r="D200" s="234" t="s">
        <v>151</v>
      </c>
      <c r="E200" s="235" t="s">
        <v>1384</v>
      </c>
      <c r="F200" s="236" t="s">
        <v>1385</v>
      </c>
      <c r="G200" s="237" t="s">
        <v>169</v>
      </c>
      <c r="H200" s="238">
        <v>312</v>
      </c>
      <c r="I200" s="239"/>
      <c r="J200" s="240">
        <f>ROUND(I200*H200,2)</f>
        <v>0</v>
      </c>
      <c r="K200" s="236" t="s">
        <v>155</v>
      </c>
      <c r="L200" s="73"/>
      <c r="M200" s="241" t="s">
        <v>21</v>
      </c>
      <c r="N200" s="242" t="s">
        <v>41</v>
      </c>
      <c r="O200" s="48"/>
      <c r="P200" s="243">
        <f>O200*H200</f>
        <v>0</v>
      </c>
      <c r="Q200" s="243">
        <v>0.00042000000000000002</v>
      </c>
      <c r="R200" s="243">
        <f>Q200*H200</f>
        <v>0.13104000000000002</v>
      </c>
      <c r="S200" s="243">
        <v>0</v>
      </c>
      <c r="T200" s="244">
        <f>S200*H200</f>
        <v>0</v>
      </c>
      <c r="AR200" s="25" t="s">
        <v>238</v>
      </c>
      <c r="AT200" s="25" t="s">
        <v>151</v>
      </c>
      <c r="AU200" s="25" t="s">
        <v>80</v>
      </c>
      <c r="AY200" s="25" t="s">
        <v>148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25" t="s">
        <v>78</v>
      </c>
      <c r="BK200" s="245">
        <f>ROUND(I200*H200,2)</f>
        <v>0</v>
      </c>
      <c r="BL200" s="25" t="s">
        <v>238</v>
      </c>
      <c r="BM200" s="25" t="s">
        <v>1386</v>
      </c>
    </row>
    <row r="201" s="12" customFormat="1">
      <c r="B201" s="246"/>
      <c r="C201" s="247"/>
      <c r="D201" s="248" t="s">
        <v>158</v>
      </c>
      <c r="E201" s="249" t="s">
        <v>21</v>
      </c>
      <c r="F201" s="250" t="s">
        <v>1387</v>
      </c>
      <c r="G201" s="247"/>
      <c r="H201" s="251">
        <v>109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158</v>
      </c>
      <c r="AU201" s="257" t="s">
        <v>80</v>
      </c>
      <c r="AV201" s="12" t="s">
        <v>80</v>
      </c>
      <c r="AW201" s="12" t="s">
        <v>34</v>
      </c>
      <c r="AX201" s="12" t="s">
        <v>70</v>
      </c>
      <c r="AY201" s="257" t="s">
        <v>148</v>
      </c>
    </row>
    <row r="202" s="12" customFormat="1">
      <c r="B202" s="246"/>
      <c r="C202" s="247"/>
      <c r="D202" s="248" t="s">
        <v>158</v>
      </c>
      <c r="E202" s="249" t="s">
        <v>21</v>
      </c>
      <c r="F202" s="250" t="s">
        <v>1388</v>
      </c>
      <c r="G202" s="247"/>
      <c r="H202" s="251">
        <v>203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AT202" s="257" t="s">
        <v>158</v>
      </c>
      <c r="AU202" s="257" t="s">
        <v>80</v>
      </c>
      <c r="AV202" s="12" t="s">
        <v>80</v>
      </c>
      <c r="AW202" s="12" t="s">
        <v>34</v>
      </c>
      <c r="AX202" s="12" t="s">
        <v>70</v>
      </c>
      <c r="AY202" s="257" t="s">
        <v>148</v>
      </c>
    </row>
    <row r="203" s="14" customFormat="1">
      <c r="B203" s="268"/>
      <c r="C203" s="269"/>
      <c r="D203" s="248" t="s">
        <v>158</v>
      </c>
      <c r="E203" s="270" t="s">
        <v>21</v>
      </c>
      <c r="F203" s="271" t="s">
        <v>174</v>
      </c>
      <c r="G203" s="269"/>
      <c r="H203" s="272">
        <v>312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AT203" s="278" t="s">
        <v>158</v>
      </c>
      <c r="AU203" s="278" t="s">
        <v>80</v>
      </c>
      <c r="AV203" s="14" t="s">
        <v>156</v>
      </c>
      <c r="AW203" s="14" t="s">
        <v>34</v>
      </c>
      <c r="AX203" s="14" t="s">
        <v>78</v>
      </c>
      <c r="AY203" s="278" t="s">
        <v>148</v>
      </c>
    </row>
    <row r="204" s="1" customFormat="1" ht="16.5" customHeight="1">
      <c r="B204" s="47"/>
      <c r="C204" s="279" t="s">
        <v>605</v>
      </c>
      <c r="D204" s="279" t="s">
        <v>188</v>
      </c>
      <c r="E204" s="280" t="s">
        <v>1389</v>
      </c>
      <c r="F204" s="281" t="s">
        <v>1381</v>
      </c>
      <c r="G204" s="282" t="s">
        <v>169</v>
      </c>
      <c r="H204" s="283">
        <v>343.19999999999999</v>
      </c>
      <c r="I204" s="284"/>
      <c r="J204" s="285">
        <f>ROUND(I204*H204,2)</f>
        <v>0</v>
      </c>
      <c r="K204" s="281" t="s">
        <v>21</v>
      </c>
      <c r="L204" s="286"/>
      <c r="M204" s="287" t="s">
        <v>21</v>
      </c>
      <c r="N204" s="288" t="s">
        <v>41</v>
      </c>
      <c r="O204" s="48"/>
      <c r="P204" s="243">
        <f>O204*H204</f>
        <v>0</v>
      </c>
      <c r="Q204" s="243">
        <v>0.00029</v>
      </c>
      <c r="R204" s="243">
        <f>Q204*H204</f>
        <v>0.099527999999999991</v>
      </c>
      <c r="S204" s="243">
        <v>0</v>
      </c>
      <c r="T204" s="244">
        <f>S204*H204</f>
        <v>0</v>
      </c>
      <c r="AR204" s="25" t="s">
        <v>332</v>
      </c>
      <c r="AT204" s="25" t="s">
        <v>188</v>
      </c>
      <c r="AU204" s="25" t="s">
        <v>80</v>
      </c>
      <c r="AY204" s="25" t="s">
        <v>148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25" t="s">
        <v>78</v>
      </c>
      <c r="BK204" s="245">
        <f>ROUND(I204*H204,2)</f>
        <v>0</v>
      </c>
      <c r="BL204" s="25" t="s">
        <v>238</v>
      </c>
      <c r="BM204" s="25" t="s">
        <v>1390</v>
      </c>
    </row>
    <row r="205" s="12" customFormat="1">
      <c r="B205" s="246"/>
      <c r="C205" s="247"/>
      <c r="D205" s="248" t="s">
        <v>158</v>
      </c>
      <c r="E205" s="249" t="s">
        <v>21</v>
      </c>
      <c r="F205" s="250" t="s">
        <v>1391</v>
      </c>
      <c r="G205" s="247"/>
      <c r="H205" s="251">
        <v>343.19999999999999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AT205" s="257" t="s">
        <v>158</v>
      </c>
      <c r="AU205" s="257" t="s">
        <v>80</v>
      </c>
      <c r="AV205" s="12" t="s">
        <v>80</v>
      </c>
      <c r="AW205" s="12" t="s">
        <v>34</v>
      </c>
      <c r="AX205" s="12" t="s">
        <v>78</v>
      </c>
      <c r="AY205" s="257" t="s">
        <v>148</v>
      </c>
    </row>
    <row r="206" s="1" customFormat="1" ht="25.5" customHeight="1">
      <c r="B206" s="47"/>
      <c r="C206" s="234" t="s">
        <v>609</v>
      </c>
      <c r="D206" s="234" t="s">
        <v>151</v>
      </c>
      <c r="E206" s="235" t="s">
        <v>1392</v>
      </c>
      <c r="F206" s="236" t="s">
        <v>1393</v>
      </c>
      <c r="G206" s="237" t="s">
        <v>169</v>
      </c>
      <c r="H206" s="238">
        <v>42</v>
      </c>
      <c r="I206" s="239"/>
      <c r="J206" s="240">
        <f>ROUND(I206*H206,2)</f>
        <v>0</v>
      </c>
      <c r="K206" s="236" t="s">
        <v>155</v>
      </c>
      <c r="L206" s="73"/>
      <c r="M206" s="241" t="s">
        <v>21</v>
      </c>
      <c r="N206" s="242" t="s">
        <v>41</v>
      </c>
      <c r="O206" s="48"/>
      <c r="P206" s="243">
        <f>O206*H206</f>
        <v>0</v>
      </c>
      <c r="Q206" s="243">
        <v>0.00050000000000000001</v>
      </c>
      <c r="R206" s="243">
        <f>Q206*H206</f>
        <v>0.021000000000000001</v>
      </c>
      <c r="S206" s="243">
        <v>0</v>
      </c>
      <c r="T206" s="244">
        <f>S206*H206</f>
        <v>0</v>
      </c>
      <c r="AR206" s="25" t="s">
        <v>238</v>
      </c>
      <c r="AT206" s="25" t="s">
        <v>151</v>
      </c>
      <c r="AU206" s="25" t="s">
        <v>80</v>
      </c>
      <c r="AY206" s="25" t="s">
        <v>148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5" t="s">
        <v>78</v>
      </c>
      <c r="BK206" s="245">
        <f>ROUND(I206*H206,2)</f>
        <v>0</v>
      </c>
      <c r="BL206" s="25" t="s">
        <v>238</v>
      </c>
      <c r="BM206" s="25" t="s">
        <v>1394</v>
      </c>
    </row>
    <row r="207" s="1" customFormat="1" ht="16.5" customHeight="1">
      <c r="B207" s="47"/>
      <c r="C207" s="279" t="s">
        <v>613</v>
      </c>
      <c r="D207" s="279" t="s">
        <v>188</v>
      </c>
      <c r="E207" s="280" t="s">
        <v>1395</v>
      </c>
      <c r="F207" s="281" t="s">
        <v>1381</v>
      </c>
      <c r="G207" s="282" t="s">
        <v>169</v>
      </c>
      <c r="H207" s="283">
        <v>46.200000000000003</v>
      </c>
      <c r="I207" s="284"/>
      <c r="J207" s="285">
        <f>ROUND(I207*H207,2)</f>
        <v>0</v>
      </c>
      <c r="K207" s="281" t="s">
        <v>21</v>
      </c>
      <c r="L207" s="286"/>
      <c r="M207" s="287" t="s">
        <v>21</v>
      </c>
      <c r="N207" s="288" t="s">
        <v>41</v>
      </c>
      <c r="O207" s="48"/>
      <c r="P207" s="243">
        <f>O207*H207</f>
        <v>0</v>
      </c>
      <c r="Q207" s="243">
        <v>0.00046999999999999999</v>
      </c>
      <c r="R207" s="243">
        <f>Q207*H207</f>
        <v>0.021714000000000001</v>
      </c>
      <c r="S207" s="243">
        <v>0</v>
      </c>
      <c r="T207" s="244">
        <f>S207*H207</f>
        <v>0</v>
      </c>
      <c r="AR207" s="25" t="s">
        <v>332</v>
      </c>
      <c r="AT207" s="25" t="s">
        <v>188</v>
      </c>
      <c r="AU207" s="25" t="s">
        <v>80</v>
      </c>
      <c r="AY207" s="25" t="s">
        <v>148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25" t="s">
        <v>78</v>
      </c>
      <c r="BK207" s="245">
        <f>ROUND(I207*H207,2)</f>
        <v>0</v>
      </c>
      <c r="BL207" s="25" t="s">
        <v>238</v>
      </c>
      <c r="BM207" s="25" t="s">
        <v>1396</v>
      </c>
    </row>
    <row r="208" s="12" customFormat="1">
      <c r="B208" s="246"/>
      <c r="C208" s="247"/>
      <c r="D208" s="248" t="s">
        <v>158</v>
      </c>
      <c r="E208" s="249" t="s">
        <v>21</v>
      </c>
      <c r="F208" s="250" t="s">
        <v>1397</v>
      </c>
      <c r="G208" s="247"/>
      <c r="H208" s="251">
        <v>46.200000000000003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158</v>
      </c>
      <c r="AU208" s="257" t="s">
        <v>80</v>
      </c>
      <c r="AV208" s="12" t="s">
        <v>80</v>
      </c>
      <c r="AW208" s="12" t="s">
        <v>34</v>
      </c>
      <c r="AX208" s="12" t="s">
        <v>78</v>
      </c>
      <c r="AY208" s="257" t="s">
        <v>148</v>
      </c>
    </row>
    <row r="209" s="1" customFormat="1" ht="25.5" customHeight="1">
      <c r="B209" s="47"/>
      <c r="C209" s="234" t="s">
        <v>617</v>
      </c>
      <c r="D209" s="234" t="s">
        <v>151</v>
      </c>
      <c r="E209" s="235" t="s">
        <v>1398</v>
      </c>
      <c r="F209" s="236" t="s">
        <v>1399</v>
      </c>
      <c r="G209" s="237" t="s">
        <v>169</v>
      </c>
      <c r="H209" s="238">
        <v>41</v>
      </c>
      <c r="I209" s="239"/>
      <c r="J209" s="240">
        <f>ROUND(I209*H209,2)</f>
        <v>0</v>
      </c>
      <c r="K209" s="236" t="s">
        <v>155</v>
      </c>
      <c r="L209" s="73"/>
      <c r="M209" s="241" t="s">
        <v>21</v>
      </c>
      <c r="N209" s="242" t="s">
        <v>41</v>
      </c>
      <c r="O209" s="48"/>
      <c r="P209" s="243">
        <f>O209*H209</f>
        <v>0</v>
      </c>
      <c r="Q209" s="243">
        <v>0.00064999999999999997</v>
      </c>
      <c r="R209" s="243">
        <f>Q209*H209</f>
        <v>0.02665</v>
      </c>
      <c r="S209" s="243">
        <v>0</v>
      </c>
      <c r="T209" s="244">
        <f>S209*H209</f>
        <v>0</v>
      </c>
      <c r="AR209" s="25" t="s">
        <v>238</v>
      </c>
      <c r="AT209" s="25" t="s">
        <v>151</v>
      </c>
      <c r="AU209" s="25" t="s">
        <v>80</v>
      </c>
      <c r="AY209" s="25" t="s">
        <v>148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5" t="s">
        <v>78</v>
      </c>
      <c r="BK209" s="245">
        <f>ROUND(I209*H209,2)</f>
        <v>0</v>
      </c>
      <c r="BL209" s="25" t="s">
        <v>238</v>
      </c>
      <c r="BM209" s="25" t="s">
        <v>1400</v>
      </c>
    </row>
    <row r="210" s="1" customFormat="1" ht="16.5" customHeight="1">
      <c r="B210" s="47"/>
      <c r="C210" s="279" t="s">
        <v>621</v>
      </c>
      <c r="D210" s="279" t="s">
        <v>188</v>
      </c>
      <c r="E210" s="280" t="s">
        <v>1401</v>
      </c>
      <c r="F210" s="281" t="s">
        <v>1402</v>
      </c>
      <c r="G210" s="282" t="s">
        <v>169</v>
      </c>
      <c r="H210" s="283">
        <v>45.100000000000001</v>
      </c>
      <c r="I210" s="284"/>
      <c r="J210" s="285">
        <f>ROUND(I210*H210,2)</f>
        <v>0</v>
      </c>
      <c r="K210" s="281" t="s">
        <v>21</v>
      </c>
      <c r="L210" s="286"/>
      <c r="M210" s="287" t="s">
        <v>21</v>
      </c>
      <c r="N210" s="288" t="s">
        <v>41</v>
      </c>
      <c r="O210" s="48"/>
      <c r="P210" s="243">
        <f>O210*H210</f>
        <v>0</v>
      </c>
      <c r="Q210" s="243">
        <v>0.00072000000000000005</v>
      </c>
      <c r="R210" s="243">
        <f>Q210*H210</f>
        <v>0.032472000000000001</v>
      </c>
      <c r="S210" s="243">
        <v>0</v>
      </c>
      <c r="T210" s="244">
        <f>S210*H210</f>
        <v>0</v>
      </c>
      <c r="AR210" s="25" t="s">
        <v>332</v>
      </c>
      <c r="AT210" s="25" t="s">
        <v>188</v>
      </c>
      <c r="AU210" s="25" t="s">
        <v>80</v>
      </c>
      <c r="AY210" s="25" t="s">
        <v>148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25" t="s">
        <v>78</v>
      </c>
      <c r="BK210" s="245">
        <f>ROUND(I210*H210,2)</f>
        <v>0</v>
      </c>
      <c r="BL210" s="25" t="s">
        <v>238</v>
      </c>
      <c r="BM210" s="25" t="s">
        <v>1403</v>
      </c>
    </row>
    <row r="211" s="12" customFormat="1">
      <c r="B211" s="246"/>
      <c r="C211" s="247"/>
      <c r="D211" s="248" t="s">
        <v>158</v>
      </c>
      <c r="E211" s="249" t="s">
        <v>21</v>
      </c>
      <c r="F211" s="250" t="s">
        <v>1404</v>
      </c>
      <c r="G211" s="247"/>
      <c r="H211" s="251">
        <v>45.100000000000001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AT211" s="257" t="s">
        <v>158</v>
      </c>
      <c r="AU211" s="257" t="s">
        <v>80</v>
      </c>
      <c r="AV211" s="12" t="s">
        <v>80</v>
      </c>
      <c r="AW211" s="12" t="s">
        <v>34</v>
      </c>
      <c r="AX211" s="12" t="s">
        <v>78</v>
      </c>
      <c r="AY211" s="257" t="s">
        <v>148</v>
      </c>
    </row>
    <row r="212" s="1" customFormat="1" ht="25.5" customHeight="1">
      <c r="B212" s="47"/>
      <c r="C212" s="234" t="s">
        <v>625</v>
      </c>
      <c r="D212" s="234" t="s">
        <v>151</v>
      </c>
      <c r="E212" s="235" t="s">
        <v>1405</v>
      </c>
      <c r="F212" s="236" t="s">
        <v>1406</v>
      </c>
      <c r="G212" s="237" t="s">
        <v>169</v>
      </c>
      <c r="H212" s="238">
        <v>137</v>
      </c>
      <c r="I212" s="239"/>
      <c r="J212" s="240">
        <f>ROUND(I212*H212,2)</f>
        <v>0</v>
      </c>
      <c r="K212" s="236" t="s">
        <v>155</v>
      </c>
      <c r="L212" s="73"/>
      <c r="M212" s="241" t="s">
        <v>21</v>
      </c>
      <c r="N212" s="242" t="s">
        <v>41</v>
      </c>
      <c r="O212" s="48"/>
      <c r="P212" s="243">
        <f>O212*H212</f>
        <v>0</v>
      </c>
      <c r="Q212" s="243">
        <v>0.00080000000000000004</v>
      </c>
      <c r="R212" s="243">
        <f>Q212*H212</f>
        <v>0.1096</v>
      </c>
      <c r="S212" s="243">
        <v>0</v>
      </c>
      <c r="T212" s="244">
        <f>S212*H212</f>
        <v>0</v>
      </c>
      <c r="AR212" s="25" t="s">
        <v>238</v>
      </c>
      <c r="AT212" s="25" t="s">
        <v>151</v>
      </c>
      <c r="AU212" s="25" t="s">
        <v>80</v>
      </c>
      <c r="AY212" s="25" t="s">
        <v>148</v>
      </c>
      <c r="BE212" s="245">
        <f>IF(N212="základní",J212,0)</f>
        <v>0</v>
      </c>
      <c r="BF212" s="245">
        <f>IF(N212="snížená",J212,0)</f>
        <v>0</v>
      </c>
      <c r="BG212" s="245">
        <f>IF(N212="zákl. přenesená",J212,0)</f>
        <v>0</v>
      </c>
      <c r="BH212" s="245">
        <f>IF(N212="sníž. přenesená",J212,0)</f>
        <v>0</v>
      </c>
      <c r="BI212" s="245">
        <f>IF(N212="nulová",J212,0)</f>
        <v>0</v>
      </c>
      <c r="BJ212" s="25" t="s">
        <v>78</v>
      </c>
      <c r="BK212" s="245">
        <f>ROUND(I212*H212,2)</f>
        <v>0</v>
      </c>
      <c r="BL212" s="25" t="s">
        <v>238</v>
      </c>
      <c r="BM212" s="25" t="s">
        <v>1407</v>
      </c>
    </row>
    <row r="213" s="1" customFormat="1" ht="16.5" customHeight="1">
      <c r="B213" s="47"/>
      <c r="C213" s="279" t="s">
        <v>629</v>
      </c>
      <c r="D213" s="279" t="s">
        <v>188</v>
      </c>
      <c r="E213" s="280" t="s">
        <v>1408</v>
      </c>
      <c r="F213" s="281" t="s">
        <v>1402</v>
      </c>
      <c r="G213" s="282" t="s">
        <v>169</v>
      </c>
      <c r="H213" s="283">
        <v>150.69999999999999</v>
      </c>
      <c r="I213" s="284"/>
      <c r="J213" s="285">
        <f>ROUND(I213*H213,2)</f>
        <v>0</v>
      </c>
      <c r="K213" s="281" t="s">
        <v>21</v>
      </c>
      <c r="L213" s="286"/>
      <c r="M213" s="287" t="s">
        <v>21</v>
      </c>
      <c r="N213" s="288" t="s">
        <v>41</v>
      </c>
      <c r="O213" s="48"/>
      <c r="P213" s="243">
        <f>O213*H213</f>
        <v>0</v>
      </c>
      <c r="Q213" s="243">
        <v>0.0011199999999999999</v>
      </c>
      <c r="R213" s="243">
        <f>Q213*H213</f>
        <v>0.16878399999999996</v>
      </c>
      <c r="S213" s="243">
        <v>0</v>
      </c>
      <c r="T213" s="244">
        <f>S213*H213</f>
        <v>0</v>
      </c>
      <c r="AR213" s="25" t="s">
        <v>332</v>
      </c>
      <c r="AT213" s="25" t="s">
        <v>188</v>
      </c>
      <c r="AU213" s="25" t="s">
        <v>80</v>
      </c>
      <c r="AY213" s="25" t="s">
        <v>148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25" t="s">
        <v>78</v>
      </c>
      <c r="BK213" s="245">
        <f>ROUND(I213*H213,2)</f>
        <v>0</v>
      </c>
      <c r="BL213" s="25" t="s">
        <v>238</v>
      </c>
      <c r="BM213" s="25" t="s">
        <v>1409</v>
      </c>
    </row>
    <row r="214" s="12" customFormat="1">
      <c r="B214" s="246"/>
      <c r="C214" s="247"/>
      <c r="D214" s="248" t="s">
        <v>158</v>
      </c>
      <c r="E214" s="249" t="s">
        <v>21</v>
      </c>
      <c r="F214" s="250" t="s">
        <v>1410</v>
      </c>
      <c r="G214" s="247"/>
      <c r="H214" s="251">
        <v>150.69999999999999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158</v>
      </c>
      <c r="AU214" s="257" t="s">
        <v>80</v>
      </c>
      <c r="AV214" s="12" t="s">
        <v>80</v>
      </c>
      <c r="AW214" s="12" t="s">
        <v>34</v>
      </c>
      <c r="AX214" s="12" t="s">
        <v>78</v>
      </c>
      <c r="AY214" s="257" t="s">
        <v>148</v>
      </c>
    </row>
    <row r="215" s="1" customFormat="1" ht="25.5" customHeight="1">
      <c r="B215" s="47"/>
      <c r="C215" s="234" t="s">
        <v>633</v>
      </c>
      <c r="D215" s="234" t="s">
        <v>151</v>
      </c>
      <c r="E215" s="235" t="s">
        <v>1411</v>
      </c>
      <c r="F215" s="236" t="s">
        <v>1412</v>
      </c>
      <c r="G215" s="237" t="s">
        <v>169</v>
      </c>
      <c r="H215" s="238">
        <v>14</v>
      </c>
      <c r="I215" s="239"/>
      <c r="J215" s="240">
        <f>ROUND(I215*H215,2)</f>
        <v>0</v>
      </c>
      <c r="K215" s="236" t="s">
        <v>155</v>
      </c>
      <c r="L215" s="73"/>
      <c r="M215" s="241" t="s">
        <v>21</v>
      </c>
      <c r="N215" s="242" t="s">
        <v>41</v>
      </c>
      <c r="O215" s="48"/>
      <c r="P215" s="243">
        <f>O215*H215</f>
        <v>0</v>
      </c>
      <c r="Q215" s="243">
        <v>0.001</v>
      </c>
      <c r="R215" s="243">
        <f>Q215*H215</f>
        <v>0.014</v>
      </c>
      <c r="S215" s="243">
        <v>0</v>
      </c>
      <c r="T215" s="244">
        <f>S215*H215</f>
        <v>0</v>
      </c>
      <c r="AR215" s="25" t="s">
        <v>238</v>
      </c>
      <c r="AT215" s="25" t="s">
        <v>151</v>
      </c>
      <c r="AU215" s="25" t="s">
        <v>80</v>
      </c>
      <c r="AY215" s="25" t="s">
        <v>148</v>
      </c>
      <c r="BE215" s="245">
        <f>IF(N215="základní",J215,0)</f>
        <v>0</v>
      </c>
      <c r="BF215" s="245">
        <f>IF(N215="snížená",J215,0)</f>
        <v>0</v>
      </c>
      <c r="BG215" s="245">
        <f>IF(N215="zákl. přenesená",J215,0)</f>
        <v>0</v>
      </c>
      <c r="BH215" s="245">
        <f>IF(N215="sníž. přenesená",J215,0)</f>
        <v>0</v>
      </c>
      <c r="BI215" s="245">
        <f>IF(N215="nulová",J215,0)</f>
        <v>0</v>
      </c>
      <c r="BJ215" s="25" t="s">
        <v>78</v>
      </c>
      <c r="BK215" s="245">
        <f>ROUND(I215*H215,2)</f>
        <v>0</v>
      </c>
      <c r="BL215" s="25" t="s">
        <v>238</v>
      </c>
      <c r="BM215" s="25" t="s">
        <v>1413</v>
      </c>
    </row>
    <row r="216" s="1" customFormat="1" ht="16.5" customHeight="1">
      <c r="B216" s="47"/>
      <c r="C216" s="279" t="s">
        <v>637</v>
      </c>
      <c r="D216" s="279" t="s">
        <v>188</v>
      </c>
      <c r="E216" s="280" t="s">
        <v>1414</v>
      </c>
      <c r="F216" s="281" t="s">
        <v>1402</v>
      </c>
      <c r="G216" s="282" t="s">
        <v>169</v>
      </c>
      <c r="H216" s="283">
        <v>15.4</v>
      </c>
      <c r="I216" s="284"/>
      <c r="J216" s="285">
        <f>ROUND(I216*H216,2)</f>
        <v>0</v>
      </c>
      <c r="K216" s="281" t="s">
        <v>21</v>
      </c>
      <c r="L216" s="286"/>
      <c r="M216" s="287" t="s">
        <v>21</v>
      </c>
      <c r="N216" s="288" t="s">
        <v>41</v>
      </c>
      <c r="O216" s="48"/>
      <c r="P216" s="243">
        <f>O216*H216</f>
        <v>0</v>
      </c>
      <c r="Q216" s="243">
        <v>0.0017799999999999999</v>
      </c>
      <c r="R216" s="243">
        <f>Q216*H216</f>
        <v>0.027411999999999999</v>
      </c>
      <c r="S216" s="243">
        <v>0</v>
      </c>
      <c r="T216" s="244">
        <f>S216*H216</f>
        <v>0</v>
      </c>
      <c r="AR216" s="25" t="s">
        <v>332</v>
      </c>
      <c r="AT216" s="25" t="s">
        <v>188</v>
      </c>
      <c r="AU216" s="25" t="s">
        <v>80</v>
      </c>
      <c r="AY216" s="25" t="s">
        <v>148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25" t="s">
        <v>78</v>
      </c>
      <c r="BK216" s="245">
        <f>ROUND(I216*H216,2)</f>
        <v>0</v>
      </c>
      <c r="BL216" s="25" t="s">
        <v>238</v>
      </c>
      <c r="BM216" s="25" t="s">
        <v>1415</v>
      </c>
    </row>
    <row r="217" s="12" customFormat="1">
      <c r="B217" s="246"/>
      <c r="C217" s="247"/>
      <c r="D217" s="248" t="s">
        <v>158</v>
      </c>
      <c r="E217" s="249" t="s">
        <v>21</v>
      </c>
      <c r="F217" s="250" t="s">
        <v>1416</v>
      </c>
      <c r="G217" s="247"/>
      <c r="H217" s="251">
        <v>15.4</v>
      </c>
      <c r="I217" s="252"/>
      <c r="J217" s="247"/>
      <c r="K217" s="247"/>
      <c r="L217" s="253"/>
      <c r="M217" s="254"/>
      <c r="N217" s="255"/>
      <c r="O217" s="255"/>
      <c r="P217" s="255"/>
      <c r="Q217" s="255"/>
      <c r="R217" s="255"/>
      <c r="S217" s="255"/>
      <c r="T217" s="256"/>
      <c r="AT217" s="257" t="s">
        <v>158</v>
      </c>
      <c r="AU217" s="257" t="s">
        <v>80</v>
      </c>
      <c r="AV217" s="12" t="s">
        <v>80</v>
      </c>
      <c r="AW217" s="12" t="s">
        <v>34</v>
      </c>
      <c r="AX217" s="12" t="s">
        <v>78</v>
      </c>
      <c r="AY217" s="257" t="s">
        <v>148</v>
      </c>
    </row>
    <row r="218" s="1" customFormat="1" ht="16.5" customHeight="1">
      <c r="B218" s="47"/>
      <c r="C218" s="234" t="s">
        <v>641</v>
      </c>
      <c r="D218" s="234" t="s">
        <v>151</v>
      </c>
      <c r="E218" s="235" t="s">
        <v>1417</v>
      </c>
      <c r="F218" s="236" t="s">
        <v>1418</v>
      </c>
      <c r="G218" s="237" t="s">
        <v>185</v>
      </c>
      <c r="H218" s="238">
        <v>80</v>
      </c>
      <c r="I218" s="239"/>
      <c r="J218" s="240">
        <f>ROUND(I218*H218,2)</f>
        <v>0</v>
      </c>
      <c r="K218" s="236" t="s">
        <v>155</v>
      </c>
      <c r="L218" s="73"/>
      <c r="M218" s="241" t="s">
        <v>21</v>
      </c>
      <c r="N218" s="242" t="s">
        <v>41</v>
      </c>
      <c r="O218" s="48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AR218" s="25" t="s">
        <v>238</v>
      </c>
      <c r="AT218" s="25" t="s">
        <v>151</v>
      </c>
      <c r="AU218" s="25" t="s">
        <v>80</v>
      </c>
      <c r="AY218" s="25" t="s">
        <v>148</v>
      </c>
      <c r="BE218" s="245">
        <f>IF(N218="základní",J218,0)</f>
        <v>0</v>
      </c>
      <c r="BF218" s="245">
        <f>IF(N218="snížená",J218,0)</f>
        <v>0</v>
      </c>
      <c r="BG218" s="245">
        <f>IF(N218="zákl. přenesená",J218,0)</f>
        <v>0</v>
      </c>
      <c r="BH218" s="245">
        <f>IF(N218="sníž. přenesená",J218,0)</f>
        <v>0</v>
      </c>
      <c r="BI218" s="245">
        <f>IF(N218="nulová",J218,0)</f>
        <v>0</v>
      </c>
      <c r="BJ218" s="25" t="s">
        <v>78</v>
      </c>
      <c r="BK218" s="245">
        <f>ROUND(I218*H218,2)</f>
        <v>0</v>
      </c>
      <c r="BL218" s="25" t="s">
        <v>238</v>
      </c>
      <c r="BM218" s="25" t="s">
        <v>1419</v>
      </c>
    </row>
    <row r="219" s="1" customFormat="1" ht="25.5" customHeight="1">
      <c r="B219" s="47"/>
      <c r="C219" s="234" t="s">
        <v>645</v>
      </c>
      <c r="D219" s="234" t="s">
        <v>151</v>
      </c>
      <c r="E219" s="235" t="s">
        <v>1420</v>
      </c>
      <c r="F219" s="236" t="s">
        <v>1421</v>
      </c>
      <c r="G219" s="237" t="s">
        <v>185</v>
      </c>
      <c r="H219" s="238">
        <v>84</v>
      </c>
      <c r="I219" s="239"/>
      <c r="J219" s="240">
        <f>ROUND(I219*H219,2)</f>
        <v>0</v>
      </c>
      <c r="K219" s="236" t="s">
        <v>155</v>
      </c>
      <c r="L219" s="73"/>
      <c r="M219" s="241" t="s">
        <v>21</v>
      </c>
      <c r="N219" s="242" t="s">
        <v>41</v>
      </c>
      <c r="O219" s="48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AR219" s="25" t="s">
        <v>238</v>
      </c>
      <c r="AT219" s="25" t="s">
        <v>151</v>
      </c>
      <c r="AU219" s="25" t="s">
        <v>80</v>
      </c>
      <c r="AY219" s="25" t="s">
        <v>148</v>
      </c>
      <c r="BE219" s="245">
        <f>IF(N219="základní",J219,0)</f>
        <v>0</v>
      </c>
      <c r="BF219" s="245">
        <f>IF(N219="snížená",J219,0)</f>
        <v>0</v>
      </c>
      <c r="BG219" s="245">
        <f>IF(N219="zákl. přenesená",J219,0)</f>
        <v>0</v>
      </c>
      <c r="BH219" s="245">
        <f>IF(N219="sníž. přenesená",J219,0)</f>
        <v>0</v>
      </c>
      <c r="BI219" s="245">
        <f>IF(N219="nulová",J219,0)</f>
        <v>0</v>
      </c>
      <c r="BJ219" s="25" t="s">
        <v>78</v>
      </c>
      <c r="BK219" s="245">
        <f>ROUND(I219*H219,2)</f>
        <v>0</v>
      </c>
      <c r="BL219" s="25" t="s">
        <v>238</v>
      </c>
      <c r="BM219" s="25" t="s">
        <v>1422</v>
      </c>
    </row>
    <row r="220" s="1" customFormat="1" ht="25.5" customHeight="1">
      <c r="B220" s="47"/>
      <c r="C220" s="234" t="s">
        <v>649</v>
      </c>
      <c r="D220" s="234" t="s">
        <v>151</v>
      </c>
      <c r="E220" s="235" t="s">
        <v>1423</v>
      </c>
      <c r="F220" s="236" t="s">
        <v>1424</v>
      </c>
      <c r="G220" s="237" t="s">
        <v>185</v>
      </c>
      <c r="H220" s="238">
        <v>14</v>
      </c>
      <c r="I220" s="239"/>
      <c r="J220" s="240">
        <f>ROUND(I220*H220,2)</f>
        <v>0</v>
      </c>
      <c r="K220" s="236" t="s">
        <v>155</v>
      </c>
      <c r="L220" s="73"/>
      <c r="M220" s="241" t="s">
        <v>21</v>
      </c>
      <c r="N220" s="242" t="s">
        <v>41</v>
      </c>
      <c r="O220" s="48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AR220" s="25" t="s">
        <v>238</v>
      </c>
      <c r="AT220" s="25" t="s">
        <v>151</v>
      </c>
      <c r="AU220" s="25" t="s">
        <v>80</v>
      </c>
      <c r="AY220" s="25" t="s">
        <v>148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5" t="s">
        <v>78</v>
      </c>
      <c r="BK220" s="245">
        <f>ROUND(I220*H220,2)</f>
        <v>0</v>
      </c>
      <c r="BL220" s="25" t="s">
        <v>238</v>
      </c>
      <c r="BM220" s="25" t="s">
        <v>1425</v>
      </c>
    </row>
    <row r="221" s="1" customFormat="1" ht="16.5" customHeight="1">
      <c r="B221" s="47"/>
      <c r="C221" s="234" t="s">
        <v>653</v>
      </c>
      <c r="D221" s="234" t="s">
        <v>151</v>
      </c>
      <c r="E221" s="235" t="s">
        <v>1426</v>
      </c>
      <c r="F221" s="236" t="s">
        <v>1427</v>
      </c>
      <c r="G221" s="237" t="s">
        <v>185</v>
      </c>
      <c r="H221" s="238">
        <v>30</v>
      </c>
      <c r="I221" s="239"/>
      <c r="J221" s="240">
        <f>ROUND(I221*H221,2)</f>
        <v>0</v>
      </c>
      <c r="K221" s="236" t="s">
        <v>21</v>
      </c>
      <c r="L221" s="73"/>
      <c r="M221" s="241" t="s">
        <v>21</v>
      </c>
      <c r="N221" s="242" t="s">
        <v>41</v>
      </c>
      <c r="O221" s="48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AR221" s="25" t="s">
        <v>238</v>
      </c>
      <c r="AT221" s="25" t="s">
        <v>151</v>
      </c>
      <c r="AU221" s="25" t="s">
        <v>80</v>
      </c>
      <c r="AY221" s="25" t="s">
        <v>148</v>
      </c>
      <c r="BE221" s="245">
        <f>IF(N221="základní",J221,0)</f>
        <v>0</v>
      </c>
      <c r="BF221" s="245">
        <f>IF(N221="snížená",J221,0)</f>
        <v>0</v>
      </c>
      <c r="BG221" s="245">
        <f>IF(N221="zákl. přenesená",J221,0)</f>
        <v>0</v>
      </c>
      <c r="BH221" s="245">
        <f>IF(N221="sníž. přenesená",J221,0)</f>
        <v>0</v>
      </c>
      <c r="BI221" s="245">
        <f>IF(N221="nulová",J221,0)</f>
        <v>0</v>
      </c>
      <c r="BJ221" s="25" t="s">
        <v>78</v>
      </c>
      <c r="BK221" s="245">
        <f>ROUND(I221*H221,2)</f>
        <v>0</v>
      </c>
      <c r="BL221" s="25" t="s">
        <v>238</v>
      </c>
      <c r="BM221" s="25" t="s">
        <v>1428</v>
      </c>
    </row>
    <row r="222" s="1" customFormat="1" ht="25.5" customHeight="1">
      <c r="B222" s="47"/>
      <c r="C222" s="234" t="s">
        <v>657</v>
      </c>
      <c r="D222" s="234" t="s">
        <v>151</v>
      </c>
      <c r="E222" s="235" t="s">
        <v>1429</v>
      </c>
      <c r="F222" s="236" t="s">
        <v>1430</v>
      </c>
      <c r="G222" s="237" t="s">
        <v>185</v>
      </c>
      <c r="H222" s="238">
        <v>1</v>
      </c>
      <c r="I222" s="239"/>
      <c r="J222" s="240">
        <f>ROUND(I222*H222,2)</f>
        <v>0</v>
      </c>
      <c r="K222" s="236" t="s">
        <v>155</v>
      </c>
      <c r="L222" s="73"/>
      <c r="M222" s="241" t="s">
        <v>21</v>
      </c>
      <c r="N222" s="242" t="s">
        <v>41</v>
      </c>
      <c r="O222" s="48"/>
      <c r="P222" s="243">
        <f>O222*H222</f>
        <v>0</v>
      </c>
      <c r="Q222" s="243">
        <v>0.0104</v>
      </c>
      <c r="R222" s="243">
        <f>Q222*H222</f>
        <v>0.0104</v>
      </c>
      <c r="S222" s="243">
        <v>0</v>
      </c>
      <c r="T222" s="244">
        <f>S222*H222</f>
        <v>0</v>
      </c>
      <c r="AR222" s="25" t="s">
        <v>238</v>
      </c>
      <c r="AT222" s="25" t="s">
        <v>151</v>
      </c>
      <c r="AU222" s="25" t="s">
        <v>80</v>
      </c>
      <c r="AY222" s="25" t="s">
        <v>148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5" t="s">
        <v>78</v>
      </c>
      <c r="BK222" s="245">
        <f>ROUND(I222*H222,2)</f>
        <v>0</v>
      </c>
      <c r="BL222" s="25" t="s">
        <v>238</v>
      </c>
      <c r="BM222" s="25" t="s">
        <v>1431</v>
      </c>
    </row>
    <row r="223" s="1" customFormat="1" ht="16.5" customHeight="1">
      <c r="B223" s="47"/>
      <c r="C223" s="279" t="s">
        <v>661</v>
      </c>
      <c r="D223" s="279" t="s">
        <v>188</v>
      </c>
      <c r="E223" s="280" t="s">
        <v>1432</v>
      </c>
      <c r="F223" s="281" t="s">
        <v>1433</v>
      </c>
      <c r="G223" s="282" t="s">
        <v>185</v>
      </c>
      <c r="H223" s="283">
        <v>1</v>
      </c>
      <c r="I223" s="284"/>
      <c r="J223" s="285">
        <f>ROUND(I223*H223,2)</f>
        <v>0</v>
      </c>
      <c r="K223" s="281" t="s">
        <v>155</v>
      </c>
      <c r="L223" s="286"/>
      <c r="M223" s="287" t="s">
        <v>21</v>
      </c>
      <c r="N223" s="288" t="s">
        <v>41</v>
      </c>
      <c r="O223" s="48"/>
      <c r="P223" s="243">
        <f>O223*H223</f>
        <v>0</v>
      </c>
      <c r="Q223" s="243">
        <v>0.019570000000000001</v>
      </c>
      <c r="R223" s="243">
        <f>Q223*H223</f>
        <v>0.019570000000000001</v>
      </c>
      <c r="S223" s="243">
        <v>0</v>
      </c>
      <c r="T223" s="244">
        <f>S223*H223</f>
        <v>0</v>
      </c>
      <c r="AR223" s="25" t="s">
        <v>332</v>
      </c>
      <c r="AT223" s="25" t="s">
        <v>188</v>
      </c>
      <c r="AU223" s="25" t="s">
        <v>80</v>
      </c>
      <c r="AY223" s="25" t="s">
        <v>148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25" t="s">
        <v>78</v>
      </c>
      <c r="BK223" s="245">
        <f>ROUND(I223*H223,2)</f>
        <v>0</v>
      </c>
      <c r="BL223" s="25" t="s">
        <v>238</v>
      </c>
      <c r="BM223" s="25" t="s">
        <v>1434</v>
      </c>
    </row>
    <row r="224" s="1" customFormat="1" ht="16.5" customHeight="1">
      <c r="B224" s="47"/>
      <c r="C224" s="234" t="s">
        <v>665</v>
      </c>
      <c r="D224" s="234" t="s">
        <v>151</v>
      </c>
      <c r="E224" s="235" t="s">
        <v>1435</v>
      </c>
      <c r="F224" s="236" t="s">
        <v>1436</v>
      </c>
      <c r="G224" s="237" t="s">
        <v>185</v>
      </c>
      <c r="H224" s="238">
        <v>1</v>
      </c>
      <c r="I224" s="239"/>
      <c r="J224" s="240">
        <f>ROUND(I224*H224,2)</f>
        <v>0</v>
      </c>
      <c r="K224" s="236" t="s">
        <v>155</v>
      </c>
      <c r="L224" s="73"/>
      <c r="M224" s="241" t="s">
        <v>21</v>
      </c>
      <c r="N224" s="242" t="s">
        <v>41</v>
      </c>
      <c r="O224" s="48"/>
      <c r="P224" s="243">
        <f>O224*H224</f>
        <v>0</v>
      </c>
      <c r="Q224" s="243">
        <v>0.00012</v>
      </c>
      <c r="R224" s="243">
        <f>Q224*H224</f>
        <v>0.00012</v>
      </c>
      <c r="S224" s="243">
        <v>0</v>
      </c>
      <c r="T224" s="244">
        <f>S224*H224</f>
        <v>0</v>
      </c>
      <c r="AR224" s="25" t="s">
        <v>238</v>
      </c>
      <c r="AT224" s="25" t="s">
        <v>151</v>
      </c>
      <c r="AU224" s="25" t="s">
        <v>80</v>
      </c>
      <c r="AY224" s="25" t="s">
        <v>148</v>
      </c>
      <c r="BE224" s="245">
        <f>IF(N224="základní",J224,0)</f>
        <v>0</v>
      </c>
      <c r="BF224" s="245">
        <f>IF(N224="snížená",J224,0)</f>
        <v>0</v>
      </c>
      <c r="BG224" s="245">
        <f>IF(N224="zákl. přenesená",J224,0)</f>
        <v>0</v>
      </c>
      <c r="BH224" s="245">
        <f>IF(N224="sníž. přenesená",J224,0)</f>
        <v>0</v>
      </c>
      <c r="BI224" s="245">
        <f>IF(N224="nulová",J224,0)</f>
        <v>0</v>
      </c>
      <c r="BJ224" s="25" t="s">
        <v>78</v>
      </c>
      <c r="BK224" s="245">
        <f>ROUND(I224*H224,2)</f>
        <v>0</v>
      </c>
      <c r="BL224" s="25" t="s">
        <v>238</v>
      </c>
      <c r="BM224" s="25" t="s">
        <v>1437</v>
      </c>
    </row>
    <row r="225" s="1" customFormat="1" ht="16.5" customHeight="1">
      <c r="B225" s="47"/>
      <c r="C225" s="234" t="s">
        <v>669</v>
      </c>
      <c r="D225" s="234" t="s">
        <v>151</v>
      </c>
      <c r="E225" s="235" t="s">
        <v>1438</v>
      </c>
      <c r="F225" s="236" t="s">
        <v>1439</v>
      </c>
      <c r="G225" s="237" t="s">
        <v>185</v>
      </c>
      <c r="H225" s="238">
        <v>1</v>
      </c>
      <c r="I225" s="239"/>
      <c r="J225" s="240">
        <f>ROUND(I225*H225,2)</f>
        <v>0</v>
      </c>
      <c r="K225" s="236" t="s">
        <v>155</v>
      </c>
      <c r="L225" s="73"/>
      <c r="M225" s="241" t="s">
        <v>21</v>
      </c>
      <c r="N225" s="242" t="s">
        <v>41</v>
      </c>
      <c r="O225" s="48"/>
      <c r="P225" s="243">
        <f>O225*H225</f>
        <v>0</v>
      </c>
      <c r="Q225" s="243">
        <v>0.00014999999999999999</v>
      </c>
      <c r="R225" s="243">
        <f>Q225*H225</f>
        <v>0.00014999999999999999</v>
      </c>
      <c r="S225" s="243">
        <v>0</v>
      </c>
      <c r="T225" s="244">
        <f>S225*H225</f>
        <v>0</v>
      </c>
      <c r="AR225" s="25" t="s">
        <v>238</v>
      </c>
      <c r="AT225" s="25" t="s">
        <v>151</v>
      </c>
      <c r="AU225" s="25" t="s">
        <v>80</v>
      </c>
      <c r="AY225" s="25" t="s">
        <v>148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25" t="s">
        <v>78</v>
      </c>
      <c r="BK225" s="245">
        <f>ROUND(I225*H225,2)</f>
        <v>0</v>
      </c>
      <c r="BL225" s="25" t="s">
        <v>238</v>
      </c>
      <c r="BM225" s="25" t="s">
        <v>1440</v>
      </c>
    </row>
    <row r="226" s="1" customFormat="1" ht="16.5" customHeight="1">
      <c r="B226" s="47"/>
      <c r="C226" s="234" t="s">
        <v>675</v>
      </c>
      <c r="D226" s="234" t="s">
        <v>151</v>
      </c>
      <c r="E226" s="235" t="s">
        <v>1441</v>
      </c>
      <c r="F226" s="236" t="s">
        <v>1442</v>
      </c>
      <c r="G226" s="237" t="s">
        <v>185</v>
      </c>
      <c r="H226" s="238">
        <v>9</v>
      </c>
      <c r="I226" s="239"/>
      <c r="J226" s="240">
        <f>ROUND(I226*H226,2)</f>
        <v>0</v>
      </c>
      <c r="K226" s="236" t="s">
        <v>155</v>
      </c>
      <c r="L226" s="73"/>
      <c r="M226" s="241" t="s">
        <v>21</v>
      </c>
      <c r="N226" s="242" t="s">
        <v>41</v>
      </c>
      <c r="O226" s="48"/>
      <c r="P226" s="243">
        <f>O226*H226</f>
        <v>0</v>
      </c>
      <c r="Q226" s="243">
        <v>0.00012999999999999999</v>
      </c>
      <c r="R226" s="243">
        <f>Q226*H226</f>
        <v>0.0011699999999999998</v>
      </c>
      <c r="S226" s="243">
        <v>0</v>
      </c>
      <c r="T226" s="244">
        <f>S226*H226</f>
        <v>0</v>
      </c>
      <c r="AR226" s="25" t="s">
        <v>238</v>
      </c>
      <c r="AT226" s="25" t="s">
        <v>151</v>
      </c>
      <c r="AU226" s="25" t="s">
        <v>80</v>
      </c>
      <c r="AY226" s="25" t="s">
        <v>148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25" t="s">
        <v>78</v>
      </c>
      <c r="BK226" s="245">
        <f>ROUND(I226*H226,2)</f>
        <v>0</v>
      </c>
      <c r="BL226" s="25" t="s">
        <v>238</v>
      </c>
      <c r="BM226" s="25" t="s">
        <v>1443</v>
      </c>
    </row>
    <row r="227" s="1" customFormat="1" ht="16.5" customHeight="1">
      <c r="B227" s="47"/>
      <c r="C227" s="234" t="s">
        <v>679</v>
      </c>
      <c r="D227" s="234" t="s">
        <v>151</v>
      </c>
      <c r="E227" s="235" t="s">
        <v>1444</v>
      </c>
      <c r="F227" s="236" t="s">
        <v>1445</v>
      </c>
      <c r="G227" s="237" t="s">
        <v>185</v>
      </c>
      <c r="H227" s="238">
        <v>1</v>
      </c>
      <c r="I227" s="239"/>
      <c r="J227" s="240">
        <f>ROUND(I227*H227,2)</f>
        <v>0</v>
      </c>
      <c r="K227" s="236" t="s">
        <v>155</v>
      </c>
      <c r="L227" s="73"/>
      <c r="M227" s="241" t="s">
        <v>21</v>
      </c>
      <c r="N227" s="242" t="s">
        <v>41</v>
      </c>
      <c r="O227" s="48"/>
      <c r="P227" s="243">
        <f>O227*H227</f>
        <v>0</v>
      </c>
      <c r="Q227" s="243">
        <v>0.00022000000000000001</v>
      </c>
      <c r="R227" s="243">
        <f>Q227*H227</f>
        <v>0.00022000000000000001</v>
      </c>
      <c r="S227" s="243">
        <v>0</v>
      </c>
      <c r="T227" s="244">
        <f>S227*H227</f>
        <v>0</v>
      </c>
      <c r="AR227" s="25" t="s">
        <v>238</v>
      </c>
      <c r="AT227" s="25" t="s">
        <v>151</v>
      </c>
      <c r="AU227" s="25" t="s">
        <v>80</v>
      </c>
      <c r="AY227" s="25" t="s">
        <v>148</v>
      </c>
      <c r="BE227" s="245">
        <f>IF(N227="základní",J227,0)</f>
        <v>0</v>
      </c>
      <c r="BF227" s="245">
        <f>IF(N227="snížená",J227,0)</f>
        <v>0</v>
      </c>
      <c r="BG227" s="245">
        <f>IF(N227="zákl. přenesená",J227,0)</f>
        <v>0</v>
      </c>
      <c r="BH227" s="245">
        <f>IF(N227="sníž. přenesená",J227,0)</f>
        <v>0</v>
      </c>
      <c r="BI227" s="245">
        <f>IF(N227="nulová",J227,0)</f>
        <v>0</v>
      </c>
      <c r="BJ227" s="25" t="s">
        <v>78</v>
      </c>
      <c r="BK227" s="245">
        <f>ROUND(I227*H227,2)</f>
        <v>0</v>
      </c>
      <c r="BL227" s="25" t="s">
        <v>238</v>
      </c>
      <c r="BM227" s="25" t="s">
        <v>1446</v>
      </c>
    </row>
    <row r="228" s="1" customFormat="1" ht="16.5" customHeight="1">
      <c r="B228" s="47"/>
      <c r="C228" s="234" t="s">
        <v>688</v>
      </c>
      <c r="D228" s="234" t="s">
        <v>151</v>
      </c>
      <c r="E228" s="235" t="s">
        <v>1447</v>
      </c>
      <c r="F228" s="236" t="s">
        <v>1448</v>
      </c>
      <c r="G228" s="237" t="s">
        <v>1449</v>
      </c>
      <c r="H228" s="238">
        <v>44</v>
      </c>
      <c r="I228" s="239"/>
      <c r="J228" s="240">
        <f>ROUND(I228*H228,2)</f>
        <v>0</v>
      </c>
      <c r="K228" s="236" t="s">
        <v>155</v>
      </c>
      <c r="L228" s="73"/>
      <c r="M228" s="241" t="s">
        <v>21</v>
      </c>
      <c r="N228" s="242" t="s">
        <v>41</v>
      </c>
      <c r="O228" s="48"/>
      <c r="P228" s="243">
        <f>O228*H228</f>
        <v>0</v>
      </c>
      <c r="Q228" s="243">
        <v>0.00025000000000000001</v>
      </c>
      <c r="R228" s="243">
        <f>Q228*H228</f>
        <v>0.010999999999999999</v>
      </c>
      <c r="S228" s="243">
        <v>0</v>
      </c>
      <c r="T228" s="244">
        <f>S228*H228</f>
        <v>0</v>
      </c>
      <c r="AR228" s="25" t="s">
        <v>238</v>
      </c>
      <c r="AT228" s="25" t="s">
        <v>151</v>
      </c>
      <c r="AU228" s="25" t="s">
        <v>80</v>
      </c>
      <c r="AY228" s="25" t="s">
        <v>148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25" t="s">
        <v>78</v>
      </c>
      <c r="BK228" s="245">
        <f>ROUND(I228*H228,2)</f>
        <v>0</v>
      </c>
      <c r="BL228" s="25" t="s">
        <v>238</v>
      </c>
      <c r="BM228" s="25" t="s">
        <v>1450</v>
      </c>
    </row>
    <row r="229" s="1" customFormat="1" ht="16.5" customHeight="1">
      <c r="B229" s="47"/>
      <c r="C229" s="234" t="s">
        <v>692</v>
      </c>
      <c r="D229" s="234" t="s">
        <v>151</v>
      </c>
      <c r="E229" s="235" t="s">
        <v>1451</v>
      </c>
      <c r="F229" s="236" t="s">
        <v>1452</v>
      </c>
      <c r="G229" s="237" t="s">
        <v>185</v>
      </c>
      <c r="H229" s="238">
        <v>9</v>
      </c>
      <c r="I229" s="239"/>
      <c r="J229" s="240">
        <f>ROUND(I229*H229,2)</f>
        <v>0</v>
      </c>
      <c r="K229" s="236" t="s">
        <v>155</v>
      </c>
      <c r="L229" s="73"/>
      <c r="M229" s="241" t="s">
        <v>21</v>
      </c>
      <c r="N229" s="242" t="s">
        <v>41</v>
      </c>
      <c r="O229" s="48"/>
      <c r="P229" s="243">
        <f>O229*H229</f>
        <v>0</v>
      </c>
      <c r="Q229" s="243">
        <v>0.00035</v>
      </c>
      <c r="R229" s="243">
        <f>Q229*H229</f>
        <v>0.00315</v>
      </c>
      <c r="S229" s="243">
        <v>0</v>
      </c>
      <c r="T229" s="244">
        <f>S229*H229</f>
        <v>0</v>
      </c>
      <c r="AR229" s="25" t="s">
        <v>238</v>
      </c>
      <c r="AT229" s="25" t="s">
        <v>151</v>
      </c>
      <c r="AU229" s="25" t="s">
        <v>80</v>
      </c>
      <c r="AY229" s="25" t="s">
        <v>148</v>
      </c>
      <c r="BE229" s="245">
        <f>IF(N229="základní",J229,0)</f>
        <v>0</v>
      </c>
      <c r="BF229" s="245">
        <f>IF(N229="snížená",J229,0)</f>
        <v>0</v>
      </c>
      <c r="BG229" s="245">
        <f>IF(N229="zákl. přenesená",J229,0)</f>
        <v>0</v>
      </c>
      <c r="BH229" s="245">
        <f>IF(N229="sníž. přenesená",J229,0)</f>
        <v>0</v>
      </c>
      <c r="BI229" s="245">
        <f>IF(N229="nulová",J229,0)</f>
        <v>0</v>
      </c>
      <c r="BJ229" s="25" t="s">
        <v>78</v>
      </c>
      <c r="BK229" s="245">
        <f>ROUND(I229*H229,2)</f>
        <v>0</v>
      </c>
      <c r="BL229" s="25" t="s">
        <v>238</v>
      </c>
      <c r="BM229" s="25" t="s">
        <v>1453</v>
      </c>
    </row>
    <row r="230" s="1" customFormat="1" ht="16.5" customHeight="1">
      <c r="B230" s="47"/>
      <c r="C230" s="234" t="s">
        <v>697</v>
      </c>
      <c r="D230" s="234" t="s">
        <v>151</v>
      </c>
      <c r="E230" s="235" t="s">
        <v>1454</v>
      </c>
      <c r="F230" s="236" t="s">
        <v>1455</v>
      </c>
      <c r="G230" s="237" t="s">
        <v>185</v>
      </c>
      <c r="H230" s="238">
        <v>8</v>
      </c>
      <c r="I230" s="239"/>
      <c r="J230" s="240">
        <f>ROUND(I230*H230,2)</f>
        <v>0</v>
      </c>
      <c r="K230" s="236" t="s">
        <v>155</v>
      </c>
      <c r="L230" s="73"/>
      <c r="M230" s="241" t="s">
        <v>21</v>
      </c>
      <c r="N230" s="242" t="s">
        <v>41</v>
      </c>
      <c r="O230" s="48"/>
      <c r="P230" s="243">
        <f>O230*H230</f>
        <v>0</v>
      </c>
      <c r="Q230" s="243">
        <v>0.00056999999999999998</v>
      </c>
      <c r="R230" s="243">
        <f>Q230*H230</f>
        <v>0.0045599999999999998</v>
      </c>
      <c r="S230" s="243">
        <v>0</v>
      </c>
      <c r="T230" s="244">
        <f>S230*H230</f>
        <v>0</v>
      </c>
      <c r="AR230" s="25" t="s">
        <v>238</v>
      </c>
      <c r="AT230" s="25" t="s">
        <v>151</v>
      </c>
      <c r="AU230" s="25" t="s">
        <v>80</v>
      </c>
      <c r="AY230" s="25" t="s">
        <v>148</v>
      </c>
      <c r="BE230" s="245">
        <f>IF(N230="základní",J230,0)</f>
        <v>0</v>
      </c>
      <c r="BF230" s="245">
        <f>IF(N230="snížená",J230,0)</f>
        <v>0</v>
      </c>
      <c r="BG230" s="245">
        <f>IF(N230="zákl. přenesená",J230,0)</f>
        <v>0</v>
      </c>
      <c r="BH230" s="245">
        <f>IF(N230="sníž. přenesená",J230,0)</f>
        <v>0</v>
      </c>
      <c r="BI230" s="245">
        <f>IF(N230="nulová",J230,0)</f>
        <v>0</v>
      </c>
      <c r="BJ230" s="25" t="s">
        <v>78</v>
      </c>
      <c r="BK230" s="245">
        <f>ROUND(I230*H230,2)</f>
        <v>0</v>
      </c>
      <c r="BL230" s="25" t="s">
        <v>238</v>
      </c>
      <c r="BM230" s="25" t="s">
        <v>1456</v>
      </c>
    </row>
    <row r="231" s="1" customFormat="1" ht="16.5" customHeight="1">
      <c r="B231" s="47"/>
      <c r="C231" s="234" t="s">
        <v>703</v>
      </c>
      <c r="D231" s="234" t="s">
        <v>151</v>
      </c>
      <c r="E231" s="235" t="s">
        <v>1457</v>
      </c>
      <c r="F231" s="236" t="s">
        <v>1458</v>
      </c>
      <c r="G231" s="237" t="s">
        <v>185</v>
      </c>
      <c r="H231" s="238">
        <v>7</v>
      </c>
      <c r="I231" s="239"/>
      <c r="J231" s="240">
        <f>ROUND(I231*H231,2)</f>
        <v>0</v>
      </c>
      <c r="K231" s="236" t="s">
        <v>155</v>
      </c>
      <c r="L231" s="73"/>
      <c r="M231" s="241" t="s">
        <v>21</v>
      </c>
      <c r="N231" s="242" t="s">
        <v>41</v>
      </c>
      <c r="O231" s="48"/>
      <c r="P231" s="243">
        <f>O231*H231</f>
        <v>0</v>
      </c>
      <c r="Q231" s="243">
        <v>0.00072000000000000005</v>
      </c>
      <c r="R231" s="243">
        <f>Q231*H231</f>
        <v>0.0050400000000000002</v>
      </c>
      <c r="S231" s="243">
        <v>0</v>
      </c>
      <c r="T231" s="244">
        <f>S231*H231</f>
        <v>0</v>
      </c>
      <c r="AR231" s="25" t="s">
        <v>238</v>
      </c>
      <c r="AT231" s="25" t="s">
        <v>151</v>
      </c>
      <c r="AU231" s="25" t="s">
        <v>80</v>
      </c>
      <c r="AY231" s="25" t="s">
        <v>148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25" t="s">
        <v>78</v>
      </c>
      <c r="BK231" s="245">
        <f>ROUND(I231*H231,2)</f>
        <v>0</v>
      </c>
      <c r="BL231" s="25" t="s">
        <v>238</v>
      </c>
      <c r="BM231" s="25" t="s">
        <v>1459</v>
      </c>
    </row>
    <row r="232" s="1" customFormat="1" ht="16.5" customHeight="1">
      <c r="B232" s="47"/>
      <c r="C232" s="234" t="s">
        <v>707</v>
      </c>
      <c r="D232" s="234" t="s">
        <v>151</v>
      </c>
      <c r="E232" s="235" t="s">
        <v>1460</v>
      </c>
      <c r="F232" s="236" t="s">
        <v>1461</v>
      </c>
      <c r="G232" s="237" t="s">
        <v>185</v>
      </c>
      <c r="H232" s="238">
        <v>18</v>
      </c>
      <c r="I232" s="239"/>
      <c r="J232" s="240">
        <f>ROUND(I232*H232,2)</f>
        <v>0</v>
      </c>
      <c r="K232" s="236" t="s">
        <v>155</v>
      </c>
      <c r="L232" s="73"/>
      <c r="M232" s="241" t="s">
        <v>21</v>
      </c>
      <c r="N232" s="242" t="s">
        <v>41</v>
      </c>
      <c r="O232" s="48"/>
      <c r="P232" s="243">
        <f>O232*H232</f>
        <v>0</v>
      </c>
      <c r="Q232" s="243">
        <v>0.0026199999999999999</v>
      </c>
      <c r="R232" s="243">
        <f>Q232*H232</f>
        <v>0.047160000000000001</v>
      </c>
      <c r="S232" s="243">
        <v>0</v>
      </c>
      <c r="T232" s="244">
        <f>S232*H232</f>
        <v>0</v>
      </c>
      <c r="AR232" s="25" t="s">
        <v>238</v>
      </c>
      <c r="AT232" s="25" t="s">
        <v>151</v>
      </c>
      <c r="AU232" s="25" t="s">
        <v>80</v>
      </c>
      <c r="AY232" s="25" t="s">
        <v>148</v>
      </c>
      <c r="BE232" s="245">
        <f>IF(N232="základní",J232,0)</f>
        <v>0</v>
      </c>
      <c r="BF232" s="245">
        <f>IF(N232="snížená",J232,0)</f>
        <v>0</v>
      </c>
      <c r="BG232" s="245">
        <f>IF(N232="zákl. přenesená",J232,0)</f>
        <v>0</v>
      </c>
      <c r="BH232" s="245">
        <f>IF(N232="sníž. přenesená",J232,0)</f>
        <v>0</v>
      </c>
      <c r="BI232" s="245">
        <f>IF(N232="nulová",J232,0)</f>
        <v>0</v>
      </c>
      <c r="BJ232" s="25" t="s">
        <v>78</v>
      </c>
      <c r="BK232" s="245">
        <f>ROUND(I232*H232,2)</f>
        <v>0</v>
      </c>
      <c r="BL232" s="25" t="s">
        <v>238</v>
      </c>
      <c r="BM232" s="25" t="s">
        <v>1462</v>
      </c>
    </row>
    <row r="233" s="1" customFormat="1" ht="16.5" customHeight="1">
      <c r="B233" s="47"/>
      <c r="C233" s="234" t="s">
        <v>711</v>
      </c>
      <c r="D233" s="234" t="s">
        <v>151</v>
      </c>
      <c r="E233" s="235" t="s">
        <v>1463</v>
      </c>
      <c r="F233" s="236" t="s">
        <v>1464</v>
      </c>
      <c r="G233" s="237" t="s">
        <v>185</v>
      </c>
      <c r="H233" s="238">
        <v>22</v>
      </c>
      <c r="I233" s="239"/>
      <c r="J233" s="240">
        <f>ROUND(I233*H233,2)</f>
        <v>0</v>
      </c>
      <c r="K233" s="236" t="s">
        <v>155</v>
      </c>
      <c r="L233" s="73"/>
      <c r="M233" s="241" t="s">
        <v>21</v>
      </c>
      <c r="N233" s="242" t="s">
        <v>41</v>
      </c>
      <c r="O233" s="48"/>
      <c r="P233" s="243">
        <f>O233*H233</f>
        <v>0</v>
      </c>
      <c r="Q233" s="243">
        <v>0.00035</v>
      </c>
      <c r="R233" s="243">
        <f>Q233*H233</f>
        <v>0.0077000000000000002</v>
      </c>
      <c r="S233" s="243">
        <v>0</v>
      </c>
      <c r="T233" s="244">
        <f>S233*H233</f>
        <v>0</v>
      </c>
      <c r="AR233" s="25" t="s">
        <v>238</v>
      </c>
      <c r="AT233" s="25" t="s">
        <v>151</v>
      </c>
      <c r="AU233" s="25" t="s">
        <v>80</v>
      </c>
      <c r="AY233" s="25" t="s">
        <v>148</v>
      </c>
      <c r="BE233" s="245">
        <f>IF(N233="základní",J233,0)</f>
        <v>0</v>
      </c>
      <c r="BF233" s="245">
        <f>IF(N233="snížená",J233,0)</f>
        <v>0</v>
      </c>
      <c r="BG233" s="245">
        <f>IF(N233="zákl. přenesená",J233,0)</f>
        <v>0</v>
      </c>
      <c r="BH233" s="245">
        <f>IF(N233="sníž. přenesená",J233,0)</f>
        <v>0</v>
      </c>
      <c r="BI233" s="245">
        <f>IF(N233="nulová",J233,0)</f>
        <v>0</v>
      </c>
      <c r="BJ233" s="25" t="s">
        <v>78</v>
      </c>
      <c r="BK233" s="245">
        <f>ROUND(I233*H233,2)</f>
        <v>0</v>
      </c>
      <c r="BL233" s="25" t="s">
        <v>238</v>
      </c>
      <c r="BM233" s="25" t="s">
        <v>1465</v>
      </c>
    </row>
    <row r="234" s="1" customFormat="1" ht="16.5" customHeight="1">
      <c r="B234" s="47"/>
      <c r="C234" s="234" t="s">
        <v>715</v>
      </c>
      <c r="D234" s="234" t="s">
        <v>151</v>
      </c>
      <c r="E234" s="235" t="s">
        <v>1466</v>
      </c>
      <c r="F234" s="236" t="s">
        <v>1467</v>
      </c>
      <c r="G234" s="237" t="s">
        <v>185</v>
      </c>
      <c r="H234" s="238">
        <v>37</v>
      </c>
      <c r="I234" s="239"/>
      <c r="J234" s="240">
        <f>ROUND(I234*H234,2)</f>
        <v>0</v>
      </c>
      <c r="K234" s="236" t="s">
        <v>155</v>
      </c>
      <c r="L234" s="73"/>
      <c r="M234" s="241" t="s">
        <v>21</v>
      </c>
      <c r="N234" s="242" t="s">
        <v>41</v>
      </c>
      <c r="O234" s="48"/>
      <c r="P234" s="243">
        <f>O234*H234</f>
        <v>0</v>
      </c>
      <c r="Q234" s="243">
        <v>0.00056999999999999998</v>
      </c>
      <c r="R234" s="243">
        <f>Q234*H234</f>
        <v>0.021089999999999998</v>
      </c>
      <c r="S234" s="243">
        <v>0</v>
      </c>
      <c r="T234" s="244">
        <f>S234*H234</f>
        <v>0</v>
      </c>
      <c r="AR234" s="25" t="s">
        <v>238</v>
      </c>
      <c r="AT234" s="25" t="s">
        <v>151</v>
      </c>
      <c r="AU234" s="25" t="s">
        <v>80</v>
      </c>
      <c r="AY234" s="25" t="s">
        <v>148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25" t="s">
        <v>78</v>
      </c>
      <c r="BK234" s="245">
        <f>ROUND(I234*H234,2)</f>
        <v>0</v>
      </c>
      <c r="BL234" s="25" t="s">
        <v>238</v>
      </c>
      <c r="BM234" s="25" t="s">
        <v>1468</v>
      </c>
    </row>
    <row r="235" s="1" customFormat="1" ht="16.5" customHeight="1">
      <c r="B235" s="47"/>
      <c r="C235" s="234" t="s">
        <v>719</v>
      </c>
      <c r="D235" s="234" t="s">
        <v>151</v>
      </c>
      <c r="E235" s="235" t="s">
        <v>1469</v>
      </c>
      <c r="F235" s="236" t="s">
        <v>1470</v>
      </c>
      <c r="G235" s="237" t="s">
        <v>185</v>
      </c>
      <c r="H235" s="238">
        <v>14</v>
      </c>
      <c r="I235" s="239"/>
      <c r="J235" s="240">
        <f>ROUND(I235*H235,2)</f>
        <v>0</v>
      </c>
      <c r="K235" s="236" t="s">
        <v>155</v>
      </c>
      <c r="L235" s="73"/>
      <c r="M235" s="241" t="s">
        <v>21</v>
      </c>
      <c r="N235" s="242" t="s">
        <v>41</v>
      </c>
      <c r="O235" s="48"/>
      <c r="P235" s="243">
        <f>O235*H235</f>
        <v>0</v>
      </c>
      <c r="Q235" s="243">
        <v>0.00072000000000000005</v>
      </c>
      <c r="R235" s="243">
        <f>Q235*H235</f>
        <v>0.01008</v>
      </c>
      <c r="S235" s="243">
        <v>0</v>
      </c>
      <c r="T235" s="244">
        <f>S235*H235</f>
        <v>0</v>
      </c>
      <c r="AR235" s="25" t="s">
        <v>238</v>
      </c>
      <c r="AT235" s="25" t="s">
        <v>151</v>
      </c>
      <c r="AU235" s="25" t="s">
        <v>80</v>
      </c>
      <c r="AY235" s="25" t="s">
        <v>148</v>
      </c>
      <c r="BE235" s="245">
        <f>IF(N235="základní",J235,0)</f>
        <v>0</v>
      </c>
      <c r="BF235" s="245">
        <f>IF(N235="snížená",J235,0)</f>
        <v>0</v>
      </c>
      <c r="BG235" s="245">
        <f>IF(N235="zákl. přenesená",J235,0)</f>
        <v>0</v>
      </c>
      <c r="BH235" s="245">
        <f>IF(N235="sníž. přenesená",J235,0)</f>
        <v>0</v>
      </c>
      <c r="BI235" s="245">
        <f>IF(N235="nulová",J235,0)</f>
        <v>0</v>
      </c>
      <c r="BJ235" s="25" t="s">
        <v>78</v>
      </c>
      <c r="BK235" s="245">
        <f>ROUND(I235*H235,2)</f>
        <v>0</v>
      </c>
      <c r="BL235" s="25" t="s">
        <v>238</v>
      </c>
      <c r="BM235" s="25" t="s">
        <v>1471</v>
      </c>
    </row>
    <row r="236" s="1" customFormat="1" ht="16.5" customHeight="1">
      <c r="B236" s="47"/>
      <c r="C236" s="234" t="s">
        <v>725</v>
      </c>
      <c r="D236" s="234" t="s">
        <v>151</v>
      </c>
      <c r="E236" s="235" t="s">
        <v>1472</v>
      </c>
      <c r="F236" s="236" t="s">
        <v>1473</v>
      </c>
      <c r="G236" s="237" t="s">
        <v>185</v>
      </c>
      <c r="H236" s="238">
        <v>5</v>
      </c>
      <c r="I236" s="239"/>
      <c r="J236" s="240">
        <f>ROUND(I236*H236,2)</f>
        <v>0</v>
      </c>
      <c r="K236" s="236" t="s">
        <v>155</v>
      </c>
      <c r="L236" s="73"/>
      <c r="M236" s="241" t="s">
        <v>21</v>
      </c>
      <c r="N236" s="242" t="s">
        <v>41</v>
      </c>
      <c r="O236" s="48"/>
      <c r="P236" s="243">
        <f>O236*H236</f>
        <v>0</v>
      </c>
      <c r="Q236" s="243">
        <v>0.00132</v>
      </c>
      <c r="R236" s="243">
        <f>Q236*H236</f>
        <v>0.0066</v>
      </c>
      <c r="S236" s="243">
        <v>0</v>
      </c>
      <c r="T236" s="244">
        <f>S236*H236</f>
        <v>0</v>
      </c>
      <c r="AR236" s="25" t="s">
        <v>238</v>
      </c>
      <c r="AT236" s="25" t="s">
        <v>151</v>
      </c>
      <c r="AU236" s="25" t="s">
        <v>80</v>
      </c>
      <c r="AY236" s="25" t="s">
        <v>148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5" t="s">
        <v>78</v>
      </c>
      <c r="BK236" s="245">
        <f>ROUND(I236*H236,2)</f>
        <v>0</v>
      </c>
      <c r="BL236" s="25" t="s">
        <v>238</v>
      </c>
      <c r="BM236" s="25" t="s">
        <v>1474</v>
      </c>
    </row>
    <row r="237" s="1" customFormat="1" ht="16.5" customHeight="1">
      <c r="B237" s="47"/>
      <c r="C237" s="234" t="s">
        <v>731</v>
      </c>
      <c r="D237" s="234" t="s">
        <v>151</v>
      </c>
      <c r="E237" s="235" t="s">
        <v>1475</v>
      </c>
      <c r="F237" s="236" t="s">
        <v>1476</v>
      </c>
      <c r="G237" s="237" t="s">
        <v>185</v>
      </c>
      <c r="H237" s="238">
        <v>8</v>
      </c>
      <c r="I237" s="239"/>
      <c r="J237" s="240">
        <f>ROUND(I237*H237,2)</f>
        <v>0</v>
      </c>
      <c r="K237" s="236" t="s">
        <v>155</v>
      </c>
      <c r="L237" s="73"/>
      <c r="M237" s="241" t="s">
        <v>21</v>
      </c>
      <c r="N237" s="242" t="s">
        <v>41</v>
      </c>
      <c r="O237" s="48"/>
      <c r="P237" s="243">
        <f>O237*H237</f>
        <v>0</v>
      </c>
      <c r="Q237" s="243">
        <v>0.0015200000000000001</v>
      </c>
      <c r="R237" s="243">
        <f>Q237*H237</f>
        <v>0.012160000000000001</v>
      </c>
      <c r="S237" s="243">
        <v>0</v>
      </c>
      <c r="T237" s="244">
        <f>S237*H237</f>
        <v>0</v>
      </c>
      <c r="AR237" s="25" t="s">
        <v>238</v>
      </c>
      <c r="AT237" s="25" t="s">
        <v>151</v>
      </c>
      <c r="AU237" s="25" t="s">
        <v>80</v>
      </c>
      <c r="AY237" s="25" t="s">
        <v>148</v>
      </c>
      <c r="BE237" s="245">
        <f>IF(N237="základní",J237,0)</f>
        <v>0</v>
      </c>
      <c r="BF237" s="245">
        <f>IF(N237="snížená",J237,0)</f>
        <v>0</v>
      </c>
      <c r="BG237" s="245">
        <f>IF(N237="zákl. přenesená",J237,0)</f>
        <v>0</v>
      </c>
      <c r="BH237" s="245">
        <f>IF(N237="sníž. přenesená",J237,0)</f>
        <v>0</v>
      </c>
      <c r="BI237" s="245">
        <f>IF(N237="nulová",J237,0)</f>
        <v>0</v>
      </c>
      <c r="BJ237" s="25" t="s">
        <v>78</v>
      </c>
      <c r="BK237" s="245">
        <f>ROUND(I237*H237,2)</f>
        <v>0</v>
      </c>
      <c r="BL237" s="25" t="s">
        <v>238</v>
      </c>
      <c r="BM237" s="25" t="s">
        <v>1477</v>
      </c>
    </row>
    <row r="238" s="1" customFormat="1" ht="16.5" customHeight="1">
      <c r="B238" s="47"/>
      <c r="C238" s="234" t="s">
        <v>735</v>
      </c>
      <c r="D238" s="234" t="s">
        <v>151</v>
      </c>
      <c r="E238" s="235" t="s">
        <v>1478</v>
      </c>
      <c r="F238" s="236" t="s">
        <v>1479</v>
      </c>
      <c r="G238" s="237" t="s">
        <v>185</v>
      </c>
      <c r="H238" s="238">
        <v>2</v>
      </c>
      <c r="I238" s="239"/>
      <c r="J238" s="240">
        <f>ROUND(I238*H238,2)</f>
        <v>0</v>
      </c>
      <c r="K238" s="236" t="s">
        <v>155</v>
      </c>
      <c r="L238" s="73"/>
      <c r="M238" s="241" t="s">
        <v>21</v>
      </c>
      <c r="N238" s="242" t="s">
        <v>41</v>
      </c>
      <c r="O238" s="48"/>
      <c r="P238" s="243">
        <f>O238*H238</f>
        <v>0</v>
      </c>
      <c r="Q238" s="243">
        <v>0.00173</v>
      </c>
      <c r="R238" s="243">
        <f>Q238*H238</f>
        <v>0.00346</v>
      </c>
      <c r="S238" s="243">
        <v>0</v>
      </c>
      <c r="T238" s="244">
        <f>S238*H238</f>
        <v>0</v>
      </c>
      <c r="AR238" s="25" t="s">
        <v>238</v>
      </c>
      <c r="AT238" s="25" t="s">
        <v>151</v>
      </c>
      <c r="AU238" s="25" t="s">
        <v>80</v>
      </c>
      <c r="AY238" s="25" t="s">
        <v>148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5" t="s">
        <v>78</v>
      </c>
      <c r="BK238" s="245">
        <f>ROUND(I238*H238,2)</f>
        <v>0</v>
      </c>
      <c r="BL238" s="25" t="s">
        <v>238</v>
      </c>
      <c r="BM238" s="25" t="s">
        <v>1480</v>
      </c>
    </row>
    <row r="239" s="1" customFormat="1" ht="25.5" customHeight="1">
      <c r="B239" s="47"/>
      <c r="C239" s="234" t="s">
        <v>742</v>
      </c>
      <c r="D239" s="234" t="s">
        <v>151</v>
      </c>
      <c r="E239" s="235" t="s">
        <v>1481</v>
      </c>
      <c r="F239" s="236" t="s">
        <v>1482</v>
      </c>
      <c r="G239" s="237" t="s">
        <v>169</v>
      </c>
      <c r="H239" s="238">
        <v>52</v>
      </c>
      <c r="I239" s="239"/>
      <c r="J239" s="240">
        <f>ROUND(I239*H239,2)</f>
        <v>0</v>
      </c>
      <c r="K239" s="236" t="s">
        <v>155</v>
      </c>
      <c r="L239" s="73"/>
      <c r="M239" s="241" t="s">
        <v>21</v>
      </c>
      <c r="N239" s="242" t="s">
        <v>41</v>
      </c>
      <c r="O239" s="48"/>
      <c r="P239" s="243">
        <f>O239*H239</f>
        <v>0</v>
      </c>
      <c r="Q239" s="243">
        <v>0.00019000000000000001</v>
      </c>
      <c r="R239" s="243">
        <f>Q239*H239</f>
        <v>0.0098799999999999999</v>
      </c>
      <c r="S239" s="243">
        <v>0</v>
      </c>
      <c r="T239" s="244">
        <f>S239*H239</f>
        <v>0</v>
      </c>
      <c r="AR239" s="25" t="s">
        <v>238</v>
      </c>
      <c r="AT239" s="25" t="s">
        <v>151</v>
      </c>
      <c r="AU239" s="25" t="s">
        <v>80</v>
      </c>
      <c r="AY239" s="25" t="s">
        <v>148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5" t="s">
        <v>78</v>
      </c>
      <c r="BK239" s="245">
        <f>ROUND(I239*H239,2)</f>
        <v>0</v>
      </c>
      <c r="BL239" s="25" t="s">
        <v>238</v>
      </c>
      <c r="BM239" s="25" t="s">
        <v>1483</v>
      </c>
    </row>
    <row r="240" s="1" customFormat="1" ht="25.5" customHeight="1">
      <c r="B240" s="47"/>
      <c r="C240" s="234" t="s">
        <v>750</v>
      </c>
      <c r="D240" s="234" t="s">
        <v>151</v>
      </c>
      <c r="E240" s="235" t="s">
        <v>1484</v>
      </c>
      <c r="F240" s="236" t="s">
        <v>1485</v>
      </c>
      <c r="G240" s="237" t="s">
        <v>169</v>
      </c>
      <c r="H240" s="238">
        <v>219</v>
      </c>
      <c r="I240" s="239"/>
      <c r="J240" s="240">
        <f>ROUND(I240*H240,2)</f>
        <v>0</v>
      </c>
      <c r="K240" s="236" t="s">
        <v>155</v>
      </c>
      <c r="L240" s="73"/>
      <c r="M240" s="241" t="s">
        <v>21</v>
      </c>
      <c r="N240" s="242" t="s">
        <v>41</v>
      </c>
      <c r="O240" s="48"/>
      <c r="P240" s="243">
        <f>O240*H240</f>
        <v>0</v>
      </c>
      <c r="Q240" s="243">
        <v>0.00035</v>
      </c>
      <c r="R240" s="243">
        <f>Q240*H240</f>
        <v>0.076649999999999996</v>
      </c>
      <c r="S240" s="243">
        <v>0</v>
      </c>
      <c r="T240" s="244">
        <f>S240*H240</f>
        <v>0</v>
      </c>
      <c r="AR240" s="25" t="s">
        <v>238</v>
      </c>
      <c r="AT240" s="25" t="s">
        <v>151</v>
      </c>
      <c r="AU240" s="25" t="s">
        <v>80</v>
      </c>
      <c r="AY240" s="25" t="s">
        <v>148</v>
      </c>
      <c r="BE240" s="245">
        <f>IF(N240="základní",J240,0)</f>
        <v>0</v>
      </c>
      <c r="BF240" s="245">
        <f>IF(N240="snížená",J240,0)</f>
        <v>0</v>
      </c>
      <c r="BG240" s="245">
        <f>IF(N240="zákl. přenesená",J240,0)</f>
        <v>0</v>
      </c>
      <c r="BH240" s="245">
        <f>IF(N240="sníž. přenesená",J240,0)</f>
        <v>0</v>
      </c>
      <c r="BI240" s="245">
        <f>IF(N240="nulová",J240,0)</f>
        <v>0</v>
      </c>
      <c r="BJ240" s="25" t="s">
        <v>78</v>
      </c>
      <c r="BK240" s="245">
        <f>ROUND(I240*H240,2)</f>
        <v>0</v>
      </c>
      <c r="BL240" s="25" t="s">
        <v>238</v>
      </c>
      <c r="BM240" s="25" t="s">
        <v>1486</v>
      </c>
    </row>
    <row r="241" s="1" customFormat="1" ht="16.5" customHeight="1">
      <c r="B241" s="47"/>
      <c r="C241" s="234" t="s">
        <v>754</v>
      </c>
      <c r="D241" s="234" t="s">
        <v>151</v>
      </c>
      <c r="E241" s="235" t="s">
        <v>1487</v>
      </c>
      <c r="F241" s="236" t="s">
        <v>1488</v>
      </c>
      <c r="G241" s="237" t="s">
        <v>1146</v>
      </c>
      <c r="H241" s="238">
        <v>13</v>
      </c>
      <c r="I241" s="239"/>
      <c r="J241" s="240">
        <f>ROUND(I241*H241,2)</f>
        <v>0</v>
      </c>
      <c r="K241" s="236" t="s">
        <v>155</v>
      </c>
      <c r="L241" s="73"/>
      <c r="M241" s="241" t="s">
        <v>21</v>
      </c>
      <c r="N241" s="242" t="s">
        <v>41</v>
      </c>
      <c r="O241" s="48"/>
      <c r="P241" s="243">
        <f>O241*H241</f>
        <v>0</v>
      </c>
      <c r="Q241" s="243">
        <v>0.00081999999999999998</v>
      </c>
      <c r="R241" s="243">
        <f>Q241*H241</f>
        <v>0.010659999999999999</v>
      </c>
      <c r="S241" s="243">
        <v>0</v>
      </c>
      <c r="T241" s="244">
        <f>S241*H241</f>
        <v>0</v>
      </c>
      <c r="AR241" s="25" t="s">
        <v>238</v>
      </c>
      <c r="AT241" s="25" t="s">
        <v>151</v>
      </c>
      <c r="AU241" s="25" t="s">
        <v>80</v>
      </c>
      <c r="AY241" s="25" t="s">
        <v>148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5" t="s">
        <v>78</v>
      </c>
      <c r="BK241" s="245">
        <f>ROUND(I241*H241,2)</f>
        <v>0</v>
      </c>
      <c r="BL241" s="25" t="s">
        <v>238</v>
      </c>
      <c r="BM241" s="25" t="s">
        <v>1489</v>
      </c>
    </row>
    <row r="242" s="1" customFormat="1" ht="16.5" customHeight="1">
      <c r="B242" s="47"/>
      <c r="C242" s="234" t="s">
        <v>760</v>
      </c>
      <c r="D242" s="234" t="s">
        <v>151</v>
      </c>
      <c r="E242" s="235" t="s">
        <v>1490</v>
      </c>
      <c r="F242" s="236" t="s">
        <v>1491</v>
      </c>
      <c r="G242" s="237" t="s">
        <v>1146</v>
      </c>
      <c r="H242" s="238">
        <v>1</v>
      </c>
      <c r="I242" s="239"/>
      <c r="J242" s="240">
        <f>ROUND(I242*H242,2)</f>
        <v>0</v>
      </c>
      <c r="K242" s="236" t="s">
        <v>21</v>
      </c>
      <c r="L242" s="73"/>
      <c r="M242" s="241" t="s">
        <v>21</v>
      </c>
      <c r="N242" s="242" t="s">
        <v>41</v>
      </c>
      <c r="O242" s="48"/>
      <c r="P242" s="243">
        <f>O242*H242</f>
        <v>0</v>
      </c>
      <c r="Q242" s="243">
        <v>0.00081999999999999998</v>
      </c>
      <c r="R242" s="243">
        <f>Q242*H242</f>
        <v>0.00081999999999999998</v>
      </c>
      <c r="S242" s="243">
        <v>0</v>
      </c>
      <c r="T242" s="244">
        <f>S242*H242</f>
        <v>0</v>
      </c>
      <c r="AR242" s="25" t="s">
        <v>238</v>
      </c>
      <c r="AT242" s="25" t="s">
        <v>151</v>
      </c>
      <c r="AU242" s="25" t="s">
        <v>80</v>
      </c>
      <c r="AY242" s="25" t="s">
        <v>148</v>
      </c>
      <c r="BE242" s="245">
        <f>IF(N242="základní",J242,0)</f>
        <v>0</v>
      </c>
      <c r="BF242" s="245">
        <f>IF(N242="snížená",J242,0)</f>
        <v>0</v>
      </c>
      <c r="BG242" s="245">
        <f>IF(N242="zákl. přenesená",J242,0)</f>
        <v>0</v>
      </c>
      <c r="BH242" s="245">
        <f>IF(N242="sníž. přenesená",J242,0)</f>
        <v>0</v>
      </c>
      <c r="BI242" s="245">
        <f>IF(N242="nulová",J242,0)</f>
        <v>0</v>
      </c>
      <c r="BJ242" s="25" t="s">
        <v>78</v>
      </c>
      <c r="BK242" s="245">
        <f>ROUND(I242*H242,2)</f>
        <v>0</v>
      </c>
      <c r="BL242" s="25" t="s">
        <v>238</v>
      </c>
      <c r="BM242" s="25" t="s">
        <v>1492</v>
      </c>
    </row>
    <row r="243" s="1" customFormat="1" ht="16.5" customHeight="1">
      <c r="B243" s="47"/>
      <c r="C243" s="234" t="s">
        <v>765</v>
      </c>
      <c r="D243" s="234" t="s">
        <v>151</v>
      </c>
      <c r="E243" s="235" t="s">
        <v>1493</v>
      </c>
      <c r="F243" s="236" t="s">
        <v>1494</v>
      </c>
      <c r="G243" s="237" t="s">
        <v>1495</v>
      </c>
      <c r="H243" s="238">
        <v>3</v>
      </c>
      <c r="I243" s="239"/>
      <c r="J243" s="240">
        <f>ROUND(I243*H243,2)</f>
        <v>0</v>
      </c>
      <c r="K243" s="236" t="s">
        <v>21</v>
      </c>
      <c r="L243" s="73"/>
      <c r="M243" s="241" t="s">
        <v>21</v>
      </c>
      <c r="N243" s="242" t="s">
        <v>41</v>
      </c>
      <c r="O243" s="48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AR243" s="25" t="s">
        <v>238</v>
      </c>
      <c r="AT243" s="25" t="s">
        <v>151</v>
      </c>
      <c r="AU243" s="25" t="s">
        <v>80</v>
      </c>
      <c r="AY243" s="25" t="s">
        <v>148</v>
      </c>
      <c r="BE243" s="245">
        <f>IF(N243="základní",J243,0)</f>
        <v>0</v>
      </c>
      <c r="BF243" s="245">
        <f>IF(N243="snížená",J243,0)</f>
        <v>0</v>
      </c>
      <c r="BG243" s="245">
        <f>IF(N243="zákl. přenesená",J243,0)</f>
        <v>0</v>
      </c>
      <c r="BH243" s="245">
        <f>IF(N243="sníž. přenesená",J243,0)</f>
        <v>0</v>
      </c>
      <c r="BI243" s="245">
        <f>IF(N243="nulová",J243,0)</f>
        <v>0</v>
      </c>
      <c r="BJ243" s="25" t="s">
        <v>78</v>
      </c>
      <c r="BK243" s="245">
        <f>ROUND(I243*H243,2)</f>
        <v>0</v>
      </c>
      <c r="BL243" s="25" t="s">
        <v>238</v>
      </c>
      <c r="BM243" s="25" t="s">
        <v>1496</v>
      </c>
    </row>
    <row r="244" s="1" customFormat="1">
      <c r="B244" s="47"/>
      <c r="C244" s="75"/>
      <c r="D244" s="248" t="s">
        <v>459</v>
      </c>
      <c r="E244" s="75"/>
      <c r="F244" s="300" t="s">
        <v>1497</v>
      </c>
      <c r="G244" s="75"/>
      <c r="H244" s="75"/>
      <c r="I244" s="204"/>
      <c r="J244" s="75"/>
      <c r="K244" s="75"/>
      <c r="L244" s="73"/>
      <c r="M244" s="301"/>
      <c r="N244" s="48"/>
      <c r="O244" s="48"/>
      <c r="P244" s="48"/>
      <c r="Q244" s="48"/>
      <c r="R244" s="48"/>
      <c r="S244" s="48"/>
      <c r="T244" s="96"/>
      <c r="AT244" s="25" t="s">
        <v>459</v>
      </c>
      <c r="AU244" s="25" t="s">
        <v>80</v>
      </c>
    </row>
    <row r="245" s="1" customFormat="1" ht="25.5" customHeight="1">
      <c r="B245" s="47"/>
      <c r="C245" s="234" t="s">
        <v>769</v>
      </c>
      <c r="D245" s="234" t="s">
        <v>151</v>
      </c>
      <c r="E245" s="235" t="s">
        <v>1498</v>
      </c>
      <c r="F245" s="236" t="s">
        <v>1499</v>
      </c>
      <c r="G245" s="237" t="s">
        <v>185</v>
      </c>
      <c r="H245" s="238">
        <v>2</v>
      </c>
      <c r="I245" s="239"/>
      <c r="J245" s="240">
        <f>ROUND(I245*H245,2)</f>
        <v>0</v>
      </c>
      <c r="K245" s="236" t="s">
        <v>155</v>
      </c>
      <c r="L245" s="73"/>
      <c r="M245" s="241" t="s">
        <v>21</v>
      </c>
      <c r="N245" s="242" t="s">
        <v>41</v>
      </c>
      <c r="O245" s="48"/>
      <c r="P245" s="243">
        <f>O245*H245</f>
        <v>0</v>
      </c>
      <c r="Q245" s="243">
        <v>0.00155</v>
      </c>
      <c r="R245" s="243">
        <f>Q245*H245</f>
        <v>0.0030999999999999999</v>
      </c>
      <c r="S245" s="243">
        <v>0</v>
      </c>
      <c r="T245" s="244">
        <f>S245*H245</f>
        <v>0</v>
      </c>
      <c r="AR245" s="25" t="s">
        <v>238</v>
      </c>
      <c r="AT245" s="25" t="s">
        <v>151</v>
      </c>
      <c r="AU245" s="25" t="s">
        <v>80</v>
      </c>
      <c r="AY245" s="25" t="s">
        <v>148</v>
      </c>
      <c r="BE245" s="245">
        <f>IF(N245="základní",J245,0)</f>
        <v>0</v>
      </c>
      <c r="BF245" s="245">
        <f>IF(N245="snížená",J245,0)</f>
        <v>0</v>
      </c>
      <c r="BG245" s="245">
        <f>IF(N245="zákl. přenesená",J245,0)</f>
        <v>0</v>
      </c>
      <c r="BH245" s="245">
        <f>IF(N245="sníž. přenesená",J245,0)</f>
        <v>0</v>
      </c>
      <c r="BI245" s="245">
        <f>IF(N245="nulová",J245,0)</f>
        <v>0</v>
      </c>
      <c r="BJ245" s="25" t="s">
        <v>78</v>
      </c>
      <c r="BK245" s="245">
        <f>ROUND(I245*H245,2)</f>
        <v>0</v>
      </c>
      <c r="BL245" s="25" t="s">
        <v>238</v>
      </c>
      <c r="BM245" s="25" t="s">
        <v>1500</v>
      </c>
    </row>
    <row r="246" s="1" customFormat="1" ht="25.5" customHeight="1">
      <c r="B246" s="47"/>
      <c r="C246" s="234" t="s">
        <v>775</v>
      </c>
      <c r="D246" s="234" t="s">
        <v>151</v>
      </c>
      <c r="E246" s="235" t="s">
        <v>1501</v>
      </c>
      <c r="F246" s="236" t="s">
        <v>1502</v>
      </c>
      <c r="G246" s="237" t="s">
        <v>185</v>
      </c>
      <c r="H246" s="238">
        <v>3</v>
      </c>
      <c r="I246" s="239"/>
      <c r="J246" s="240">
        <f>ROUND(I246*H246,2)</f>
        <v>0</v>
      </c>
      <c r="K246" s="236" t="s">
        <v>155</v>
      </c>
      <c r="L246" s="73"/>
      <c r="M246" s="241" t="s">
        <v>21</v>
      </c>
      <c r="N246" s="242" t="s">
        <v>41</v>
      </c>
      <c r="O246" s="48"/>
      <c r="P246" s="243">
        <f>O246*H246</f>
        <v>0</v>
      </c>
      <c r="Q246" s="243">
        <v>0.0018500000000000001</v>
      </c>
      <c r="R246" s="243">
        <f>Q246*H246</f>
        <v>0.0055500000000000002</v>
      </c>
      <c r="S246" s="243">
        <v>0</v>
      </c>
      <c r="T246" s="244">
        <f>S246*H246</f>
        <v>0</v>
      </c>
      <c r="AR246" s="25" t="s">
        <v>238</v>
      </c>
      <c r="AT246" s="25" t="s">
        <v>151</v>
      </c>
      <c r="AU246" s="25" t="s">
        <v>80</v>
      </c>
      <c r="AY246" s="25" t="s">
        <v>148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5" t="s">
        <v>78</v>
      </c>
      <c r="BK246" s="245">
        <f>ROUND(I246*H246,2)</f>
        <v>0</v>
      </c>
      <c r="BL246" s="25" t="s">
        <v>238</v>
      </c>
      <c r="BM246" s="25" t="s">
        <v>1503</v>
      </c>
    </row>
    <row r="247" s="1" customFormat="1" ht="25.5" customHeight="1">
      <c r="B247" s="47"/>
      <c r="C247" s="234" t="s">
        <v>779</v>
      </c>
      <c r="D247" s="234" t="s">
        <v>151</v>
      </c>
      <c r="E247" s="235" t="s">
        <v>1504</v>
      </c>
      <c r="F247" s="236" t="s">
        <v>1505</v>
      </c>
      <c r="G247" s="237" t="s">
        <v>169</v>
      </c>
      <c r="H247" s="238">
        <v>1531</v>
      </c>
      <c r="I247" s="239"/>
      <c r="J247" s="240">
        <f>ROUND(I247*H247,2)</f>
        <v>0</v>
      </c>
      <c r="K247" s="236" t="s">
        <v>155</v>
      </c>
      <c r="L247" s="73"/>
      <c r="M247" s="241" t="s">
        <v>21</v>
      </c>
      <c r="N247" s="242" t="s">
        <v>41</v>
      </c>
      <c r="O247" s="48"/>
      <c r="P247" s="243">
        <f>O247*H247</f>
        <v>0</v>
      </c>
      <c r="Q247" s="243">
        <v>1.0000000000000001E-05</v>
      </c>
      <c r="R247" s="243">
        <f>Q247*H247</f>
        <v>0.015310000000000001</v>
      </c>
      <c r="S247" s="243">
        <v>0</v>
      </c>
      <c r="T247" s="244">
        <f>S247*H247</f>
        <v>0</v>
      </c>
      <c r="AR247" s="25" t="s">
        <v>238</v>
      </c>
      <c r="AT247" s="25" t="s">
        <v>151</v>
      </c>
      <c r="AU247" s="25" t="s">
        <v>80</v>
      </c>
      <c r="AY247" s="25" t="s">
        <v>148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5" t="s">
        <v>78</v>
      </c>
      <c r="BK247" s="245">
        <f>ROUND(I247*H247,2)</f>
        <v>0</v>
      </c>
      <c r="BL247" s="25" t="s">
        <v>238</v>
      </c>
      <c r="BM247" s="25" t="s">
        <v>1506</v>
      </c>
    </row>
    <row r="248" s="1" customFormat="1" ht="38.25" customHeight="1">
      <c r="B248" s="47"/>
      <c r="C248" s="234" t="s">
        <v>783</v>
      </c>
      <c r="D248" s="234" t="s">
        <v>151</v>
      </c>
      <c r="E248" s="235" t="s">
        <v>1507</v>
      </c>
      <c r="F248" s="236" t="s">
        <v>1508</v>
      </c>
      <c r="G248" s="237" t="s">
        <v>413</v>
      </c>
      <c r="H248" s="238">
        <v>4.6870000000000003</v>
      </c>
      <c r="I248" s="239"/>
      <c r="J248" s="240">
        <f>ROUND(I248*H248,2)</f>
        <v>0</v>
      </c>
      <c r="K248" s="236" t="s">
        <v>155</v>
      </c>
      <c r="L248" s="73"/>
      <c r="M248" s="241" t="s">
        <v>21</v>
      </c>
      <c r="N248" s="242" t="s">
        <v>41</v>
      </c>
      <c r="O248" s="48"/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AR248" s="25" t="s">
        <v>238</v>
      </c>
      <c r="AT248" s="25" t="s">
        <v>151</v>
      </c>
      <c r="AU248" s="25" t="s">
        <v>80</v>
      </c>
      <c r="AY248" s="25" t="s">
        <v>148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25" t="s">
        <v>78</v>
      </c>
      <c r="BK248" s="245">
        <f>ROUND(I248*H248,2)</f>
        <v>0</v>
      </c>
      <c r="BL248" s="25" t="s">
        <v>238</v>
      </c>
      <c r="BM248" s="25" t="s">
        <v>1509</v>
      </c>
    </row>
    <row r="249" s="1" customFormat="1" ht="38.25" customHeight="1">
      <c r="B249" s="47"/>
      <c r="C249" s="234" t="s">
        <v>789</v>
      </c>
      <c r="D249" s="234" t="s">
        <v>151</v>
      </c>
      <c r="E249" s="235" t="s">
        <v>1510</v>
      </c>
      <c r="F249" s="236" t="s">
        <v>1511</v>
      </c>
      <c r="G249" s="237" t="s">
        <v>413</v>
      </c>
      <c r="H249" s="238">
        <v>4.6870000000000003</v>
      </c>
      <c r="I249" s="239"/>
      <c r="J249" s="240">
        <f>ROUND(I249*H249,2)</f>
        <v>0</v>
      </c>
      <c r="K249" s="236" t="s">
        <v>155</v>
      </c>
      <c r="L249" s="73"/>
      <c r="M249" s="241" t="s">
        <v>21</v>
      </c>
      <c r="N249" s="242" t="s">
        <v>41</v>
      </c>
      <c r="O249" s="48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AR249" s="25" t="s">
        <v>238</v>
      </c>
      <c r="AT249" s="25" t="s">
        <v>151</v>
      </c>
      <c r="AU249" s="25" t="s">
        <v>80</v>
      </c>
      <c r="AY249" s="25" t="s">
        <v>148</v>
      </c>
      <c r="BE249" s="245">
        <f>IF(N249="základní",J249,0)</f>
        <v>0</v>
      </c>
      <c r="BF249" s="245">
        <f>IF(N249="snížená",J249,0)</f>
        <v>0</v>
      </c>
      <c r="BG249" s="245">
        <f>IF(N249="zákl. přenesená",J249,0)</f>
        <v>0</v>
      </c>
      <c r="BH249" s="245">
        <f>IF(N249="sníž. přenesená",J249,0)</f>
        <v>0</v>
      </c>
      <c r="BI249" s="245">
        <f>IF(N249="nulová",J249,0)</f>
        <v>0</v>
      </c>
      <c r="BJ249" s="25" t="s">
        <v>78</v>
      </c>
      <c r="BK249" s="245">
        <f>ROUND(I249*H249,2)</f>
        <v>0</v>
      </c>
      <c r="BL249" s="25" t="s">
        <v>238</v>
      </c>
      <c r="BM249" s="25" t="s">
        <v>1512</v>
      </c>
    </row>
    <row r="250" s="11" customFormat="1" ht="29.88" customHeight="1">
      <c r="B250" s="218"/>
      <c r="C250" s="219"/>
      <c r="D250" s="220" t="s">
        <v>69</v>
      </c>
      <c r="E250" s="232" t="s">
        <v>1513</v>
      </c>
      <c r="F250" s="232" t="s">
        <v>1514</v>
      </c>
      <c r="G250" s="219"/>
      <c r="H250" s="219"/>
      <c r="I250" s="222"/>
      <c r="J250" s="233">
        <f>BK250</f>
        <v>0</v>
      </c>
      <c r="K250" s="219"/>
      <c r="L250" s="224"/>
      <c r="M250" s="225"/>
      <c r="N250" s="226"/>
      <c r="O250" s="226"/>
      <c r="P250" s="227">
        <f>SUM(P251:P257)</f>
        <v>0</v>
      </c>
      <c r="Q250" s="226"/>
      <c r="R250" s="227">
        <f>SUM(R251:R257)</f>
        <v>0</v>
      </c>
      <c r="S250" s="226"/>
      <c r="T250" s="228">
        <f>SUM(T251:T257)</f>
        <v>3.1241399999999997</v>
      </c>
      <c r="AR250" s="229" t="s">
        <v>80</v>
      </c>
      <c r="AT250" s="230" t="s">
        <v>69</v>
      </c>
      <c r="AU250" s="230" t="s">
        <v>78</v>
      </c>
      <c r="AY250" s="229" t="s">
        <v>148</v>
      </c>
      <c r="BK250" s="231">
        <f>SUM(BK251:BK257)</f>
        <v>0</v>
      </c>
    </row>
    <row r="251" s="1" customFormat="1" ht="16.5" customHeight="1">
      <c r="B251" s="47"/>
      <c r="C251" s="234" t="s">
        <v>793</v>
      </c>
      <c r="D251" s="234" t="s">
        <v>151</v>
      </c>
      <c r="E251" s="235" t="s">
        <v>1515</v>
      </c>
      <c r="F251" s="236" t="s">
        <v>1516</v>
      </c>
      <c r="G251" s="237" t="s">
        <v>169</v>
      </c>
      <c r="H251" s="238">
        <v>111</v>
      </c>
      <c r="I251" s="239"/>
      <c r="J251" s="240">
        <f>ROUND(I251*H251,2)</f>
        <v>0</v>
      </c>
      <c r="K251" s="236" t="s">
        <v>155</v>
      </c>
      <c r="L251" s="73"/>
      <c r="M251" s="241" t="s">
        <v>21</v>
      </c>
      <c r="N251" s="242" t="s">
        <v>41</v>
      </c>
      <c r="O251" s="48"/>
      <c r="P251" s="243">
        <f>O251*H251</f>
        <v>0</v>
      </c>
      <c r="Q251" s="243">
        <v>0</v>
      </c>
      <c r="R251" s="243">
        <f>Q251*H251</f>
        <v>0</v>
      </c>
      <c r="S251" s="243">
        <v>0.0095899999999999996</v>
      </c>
      <c r="T251" s="244">
        <f>S251*H251</f>
        <v>1.0644899999999999</v>
      </c>
      <c r="AR251" s="25" t="s">
        <v>238</v>
      </c>
      <c r="AT251" s="25" t="s">
        <v>151</v>
      </c>
      <c r="AU251" s="25" t="s">
        <v>80</v>
      </c>
      <c r="AY251" s="25" t="s">
        <v>148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5" t="s">
        <v>78</v>
      </c>
      <c r="BK251" s="245">
        <f>ROUND(I251*H251,2)</f>
        <v>0</v>
      </c>
      <c r="BL251" s="25" t="s">
        <v>238</v>
      </c>
      <c r="BM251" s="25" t="s">
        <v>1517</v>
      </c>
    </row>
    <row r="252" s="1" customFormat="1" ht="16.5" customHeight="1">
      <c r="B252" s="47"/>
      <c r="C252" s="234" t="s">
        <v>799</v>
      </c>
      <c r="D252" s="234" t="s">
        <v>151</v>
      </c>
      <c r="E252" s="235" t="s">
        <v>1518</v>
      </c>
      <c r="F252" s="236" t="s">
        <v>1519</v>
      </c>
      <c r="G252" s="237" t="s">
        <v>169</v>
      </c>
      <c r="H252" s="238">
        <v>160</v>
      </c>
      <c r="I252" s="239"/>
      <c r="J252" s="240">
        <f>ROUND(I252*H252,2)</f>
        <v>0</v>
      </c>
      <c r="K252" s="236" t="s">
        <v>155</v>
      </c>
      <c r="L252" s="73"/>
      <c r="M252" s="241" t="s">
        <v>21</v>
      </c>
      <c r="N252" s="242" t="s">
        <v>41</v>
      </c>
      <c r="O252" s="48"/>
      <c r="P252" s="243">
        <f>O252*H252</f>
        <v>0</v>
      </c>
      <c r="Q252" s="243">
        <v>0</v>
      </c>
      <c r="R252" s="243">
        <f>Q252*H252</f>
        <v>0</v>
      </c>
      <c r="S252" s="243">
        <v>0.01102</v>
      </c>
      <c r="T252" s="244">
        <f>S252*H252</f>
        <v>1.7632000000000001</v>
      </c>
      <c r="AR252" s="25" t="s">
        <v>238</v>
      </c>
      <c r="AT252" s="25" t="s">
        <v>151</v>
      </c>
      <c r="AU252" s="25" t="s">
        <v>80</v>
      </c>
      <c r="AY252" s="25" t="s">
        <v>148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5" t="s">
        <v>78</v>
      </c>
      <c r="BK252" s="245">
        <f>ROUND(I252*H252,2)</f>
        <v>0</v>
      </c>
      <c r="BL252" s="25" t="s">
        <v>238</v>
      </c>
      <c r="BM252" s="25" t="s">
        <v>1520</v>
      </c>
    </row>
    <row r="253" s="1" customFormat="1" ht="16.5" customHeight="1">
      <c r="B253" s="47"/>
      <c r="C253" s="234" t="s">
        <v>803</v>
      </c>
      <c r="D253" s="234" t="s">
        <v>151</v>
      </c>
      <c r="E253" s="235" t="s">
        <v>1521</v>
      </c>
      <c r="F253" s="236" t="s">
        <v>1522</v>
      </c>
      <c r="G253" s="237" t="s">
        <v>185</v>
      </c>
      <c r="H253" s="238">
        <v>100</v>
      </c>
      <c r="I253" s="239"/>
      <c r="J253" s="240">
        <f>ROUND(I253*H253,2)</f>
        <v>0</v>
      </c>
      <c r="K253" s="236" t="s">
        <v>155</v>
      </c>
      <c r="L253" s="73"/>
      <c r="M253" s="241" t="s">
        <v>21</v>
      </c>
      <c r="N253" s="242" t="s">
        <v>41</v>
      </c>
      <c r="O253" s="48"/>
      <c r="P253" s="243">
        <f>O253*H253</f>
        <v>0</v>
      </c>
      <c r="Q253" s="243">
        <v>0</v>
      </c>
      <c r="R253" s="243">
        <f>Q253*H253</f>
        <v>0</v>
      </c>
      <c r="S253" s="243">
        <v>0.00022000000000000001</v>
      </c>
      <c r="T253" s="244">
        <f>S253*H253</f>
        <v>0.022000000000000002</v>
      </c>
      <c r="AR253" s="25" t="s">
        <v>238</v>
      </c>
      <c r="AT253" s="25" t="s">
        <v>151</v>
      </c>
      <c r="AU253" s="25" t="s">
        <v>80</v>
      </c>
      <c r="AY253" s="25" t="s">
        <v>148</v>
      </c>
      <c r="BE253" s="245">
        <f>IF(N253="základní",J253,0)</f>
        <v>0</v>
      </c>
      <c r="BF253" s="245">
        <f>IF(N253="snížená",J253,0)</f>
        <v>0</v>
      </c>
      <c r="BG253" s="245">
        <f>IF(N253="zákl. přenesená",J253,0)</f>
        <v>0</v>
      </c>
      <c r="BH253" s="245">
        <f>IF(N253="sníž. přenesená",J253,0)</f>
        <v>0</v>
      </c>
      <c r="BI253" s="245">
        <f>IF(N253="nulová",J253,0)</f>
        <v>0</v>
      </c>
      <c r="BJ253" s="25" t="s">
        <v>78</v>
      </c>
      <c r="BK253" s="245">
        <f>ROUND(I253*H253,2)</f>
        <v>0</v>
      </c>
      <c r="BL253" s="25" t="s">
        <v>238</v>
      </c>
      <c r="BM253" s="25" t="s">
        <v>1523</v>
      </c>
    </row>
    <row r="254" s="1" customFormat="1" ht="16.5" customHeight="1">
      <c r="B254" s="47"/>
      <c r="C254" s="234" t="s">
        <v>807</v>
      </c>
      <c r="D254" s="234" t="s">
        <v>151</v>
      </c>
      <c r="E254" s="235" t="s">
        <v>1524</v>
      </c>
      <c r="F254" s="236" t="s">
        <v>1525</v>
      </c>
      <c r="G254" s="237" t="s">
        <v>169</v>
      </c>
      <c r="H254" s="238">
        <v>680</v>
      </c>
      <c r="I254" s="239"/>
      <c r="J254" s="240">
        <f>ROUND(I254*H254,2)</f>
        <v>0</v>
      </c>
      <c r="K254" s="236" t="s">
        <v>155</v>
      </c>
      <c r="L254" s="73"/>
      <c r="M254" s="241" t="s">
        <v>21</v>
      </c>
      <c r="N254" s="242" t="s">
        <v>41</v>
      </c>
      <c r="O254" s="48"/>
      <c r="P254" s="243">
        <f>O254*H254</f>
        <v>0</v>
      </c>
      <c r="Q254" s="243">
        <v>0</v>
      </c>
      <c r="R254" s="243">
        <f>Q254*H254</f>
        <v>0</v>
      </c>
      <c r="S254" s="243">
        <v>0.00027999999999999998</v>
      </c>
      <c r="T254" s="244">
        <f>S254*H254</f>
        <v>0.19039999999999999</v>
      </c>
      <c r="AR254" s="25" t="s">
        <v>238</v>
      </c>
      <c r="AT254" s="25" t="s">
        <v>151</v>
      </c>
      <c r="AU254" s="25" t="s">
        <v>80</v>
      </c>
      <c r="AY254" s="25" t="s">
        <v>148</v>
      </c>
      <c r="BE254" s="245">
        <f>IF(N254="základní",J254,0)</f>
        <v>0</v>
      </c>
      <c r="BF254" s="245">
        <f>IF(N254="snížená",J254,0)</f>
        <v>0</v>
      </c>
      <c r="BG254" s="245">
        <f>IF(N254="zákl. přenesená",J254,0)</f>
        <v>0</v>
      </c>
      <c r="BH254" s="245">
        <f>IF(N254="sníž. přenesená",J254,0)</f>
        <v>0</v>
      </c>
      <c r="BI254" s="245">
        <f>IF(N254="nulová",J254,0)</f>
        <v>0</v>
      </c>
      <c r="BJ254" s="25" t="s">
        <v>78</v>
      </c>
      <c r="BK254" s="245">
        <f>ROUND(I254*H254,2)</f>
        <v>0</v>
      </c>
      <c r="BL254" s="25" t="s">
        <v>238</v>
      </c>
      <c r="BM254" s="25" t="s">
        <v>1526</v>
      </c>
    </row>
    <row r="255" s="1" customFormat="1" ht="16.5" customHeight="1">
      <c r="B255" s="47"/>
      <c r="C255" s="234" t="s">
        <v>811</v>
      </c>
      <c r="D255" s="234" t="s">
        <v>151</v>
      </c>
      <c r="E255" s="235" t="s">
        <v>1527</v>
      </c>
      <c r="F255" s="236" t="s">
        <v>1528</v>
      </c>
      <c r="G255" s="237" t="s">
        <v>169</v>
      </c>
      <c r="H255" s="238">
        <v>235</v>
      </c>
      <c r="I255" s="239"/>
      <c r="J255" s="240">
        <f>ROUND(I255*H255,2)</f>
        <v>0</v>
      </c>
      <c r="K255" s="236" t="s">
        <v>155</v>
      </c>
      <c r="L255" s="73"/>
      <c r="M255" s="241" t="s">
        <v>21</v>
      </c>
      <c r="N255" s="242" t="s">
        <v>41</v>
      </c>
      <c r="O255" s="48"/>
      <c r="P255" s="243">
        <f>O255*H255</f>
        <v>0</v>
      </c>
      <c r="Q255" s="243">
        <v>0</v>
      </c>
      <c r="R255" s="243">
        <f>Q255*H255</f>
        <v>0</v>
      </c>
      <c r="S255" s="243">
        <v>0.00029</v>
      </c>
      <c r="T255" s="244">
        <f>S255*H255</f>
        <v>0.068150000000000002</v>
      </c>
      <c r="AR255" s="25" t="s">
        <v>238</v>
      </c>
      <c r="AT255" s="25" t="s">
        <v>151</v>
      </c>
      <c r="AU255" s="25" t="s">
        <v>80</v>
      </c>
      <c r="AY255" s="25" t="s">
        <v>148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25" t="s">
        <v>78</v>
      </c>
      <c r="BK255" s="245">
        <f>ROUND(I255*H255,2)</f>
        <v>0</v>
      </c>
      <c r="BL255" s="25" t="s">
        <v>238</v>
      </c>
      <c r="BM255" s="25" t="s">
        <v>1529</v>
      </c>
    </row>
    <row r="256" s="1" customFormat="1" ht="16.5" customHeight="1">
      <c r="B256" s="47"/>
      <c r="C256" s="234" t="s">
        <v>815</v>
      </c>
      <c r="D256" s="234" t="s">
        <v>151</v>
      </c>
      <c r="E256" s="235" t="s">
        <v>1530</v>
      </c>
      <c r="F256" s="236" t="s">
        <v>1531</v>
      </c>
      <c r="G256" s="237" t="s">
        <v>185</v>
      </c>
      <c r="H256" s="238">
        <v>30</v>
      </c>
      <c r="I256" s="239"/>
      <c r="J256" s="240">
        <f>ROUND(I256*H256,2)</f>
        <v>0</v>
      </c>
      <c r="K256" s="236" t="s">
        <v>155</v>
      </c>
      <c r="L256" s="73"/>
      <c r="M256" s="241" t="s">
        <v>21</v>
      </c>
      <c r="N256" s="242" t="s">
        <v>41</v>
      </c>
      <c r="O256" s="48"/>
      <c r="P256" s="243">
        <f>O256*H256</f>
        <v>0</v>
      </c>
      <c r="Q256" s="243">
        <v>0</v>
      </c>
      <c r="R256" s="243">
        <f>Q256*H256</f>
        <v>0</v>
      </c>
      <c r="S256" s="243">
        <v>0.00052999999999999998</v>
      </c>
      <c r="T256" s="244">
        <f>S256*H256</f>
        <v>0.015900000000000001</v>
      </c>
      <c r="AR256" s="25" t="s">
        <v>238</v>
      </c>
      <c r="AT256" s="25" t="s">
        <v>151</v>
      </c>
      <c r="AU256" s="25" t="s">
        <v>80</v>
      </c>
      <c r="AY256" s="25" t="s">
        <v>148</v>
      </c>
      <c r="BE256" s="245">
        <f>IF(N256="základní",J256,0)</f>
        <v>0</v>
      </c>
      <c r="BF256" s="245">
        <f>IF(N256="snížená",J256,0)</f>
        <v>0</v>
      </c>
      <c r="BG256" s="245">
        <f>IF(N256="zákl. přenesená",J256,0)</f>
        <v>0</v>
      </c>
      <c r="BH256" s="245">
        <f>IF(N256="sníž. přenesená",J256,0)</f>
        <v>0</v>
      </c>
      <c r="BI256" s="245">
        <f>IF(N256="nulová",J256,0)</f>
        <v>0</v>
      </c>
      <c r="BJ256" s="25" t="s">
        <v>78</v>
      </c>
      <c r="BK256" s="245">
        <f>ROUND(I256*H256,2)</f>
        <v>0</v>
      </c>
      <c r="BL256" s="25" t="s">
        <v>238</v>
      </c>
      <c r="BM256" s="25" t="s">
        <v>1532</v>
      </c>
    </row>
    <row r="257" s="1" customFormat="1" ht="25.5" customHeight="1">
      <c r="B257" s="47"/>
      <c r="C257" s="234" t="s">
        <v>821</v>
      </c>
      <c r="D257" s="234" t="s">
        <v>151</v>
      </c>
      <c r="E257" s="235" t="s">
        <v>1533</v>
      </c>
      <c r="F257" s="236" t="s">
        <v>1534</v>
      </c>
      <c r="G257" s="237" t="s">
        <v>413</v>
      </c>
      <c r="H257" s="238">
        <v>3.0960000000000001</v>
      </c>
      <c r="I257" s="239"/>
      <c r="J257" s="240">
        <f>ROUND(I257*H257,2)</f>
        <v>0</v>
      </c>
      <c r="K257" s="236" t="s">
        <v>155</v>
      </c>
      <c r="L257" s="73"/>
      <c r="M257" s="241" t="s">
        <v>21</v>
      </c>
      <c r="N257" s="242" t="s">
        <v>41</v>
      </c>
      <c r="O257" s="48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AR257" s="25" t="s">
        <v>238</v>
      </c>
      <c r="AT257" s="25" t="s">
        <v>151</v>
      </c>
      <c r="AU257" s="25" t="s">
        <v>80</v>
      </c>
      <c r="AY257" s="25" t="s">
        <v>148</v>
      </c>
      <c r="BE257" s="245">
        <f>IF(N257="základní",J257,0)</f>
        <v>0</v>
      </c>
      <c r="BF257" s="245">
        <f>IF(N257="snížená",J257,0)</f>
        <v>0</v>
      </c>
      <c r="BG257" s="245">
        <f>IF(N257="zákl. přenesená",J257,0)</f>
        <v>0</v>
      </c>
      <c r="BH257" s="245">
        <f>IF(N257="sníž. přenesená",J257,0)</f>
        <v>0</v>
      </c>
      <c r="BI257" s="245">
        <f>IF(N257="nulová",J257,0)</f>
        <v>0</v>
      </c>
      <c r="BJ257" s="25" t="s">
        <v>78</v>
      </c>
      <c r="BK257" s="245">
        <f>ROUND(I257*H257,2)</f>
        <v>0</v>
      </c>
      <c r="BL257" s="25" t="s">
        <v>238</v>
      </c>
      <c r="BM257" s="25" t="s">
        <v>1535</v>
      </c>
    </row>
    <row r="258" s="11" customFormat="1" ht="29.88" customHeight="1">
      <c r="B258" s="218"/>
      <c r="C258" s="219"/>
      <c r="D258" s="220" t="s">
        <v>69</v>
      </c>
      <c r="E258" s="232" t="s">
        <v>1536</v>
      </c>
      <c r="F258" s="232" t="s">
        <v>1537</v>
      </c>
      <c r="G258" s="219"/>
      <c r="H258" s="219"/>
      <c r="I258" s="222"/>
      <c r="J258" s="233">
        <f>BK258</f>
        <v>0</v>
      </c>
      <c r="K258" s="219"/>
      <c r="L258" s="224"/>
      <c r="M258" s="225"/>
      <c r="N258" s="226"/>
      <c r="O258" s="226"/>
      <c r="P258" s="227">
        <f>SUM(P259:P323)</f>
        <v>0</v>
      </c>
      <c r="Q258" s="226"/>
      <c r="R258" s="227">
        <f>SUM(R259:R323)</f>
        <v>0.90593000000000001</v>
      </c>
      <c r="S258" s="226"/>
      <c r="T258" s="228">
        <f>SUM(T259:T323)</f>
        <v>0</v>
      </c>
      <c r="AR258" s="229" t="s">
        <v>80</v>
      </c>
      <c r="AT258" s="230" t="s">
        <v>69</v>
      </c>
      <c r="AU258" s="230" t="s">
        <v>78</v>
      </c>
      <c r="AY258" s="229" t="s">
        <v>148</v>
      </c>
      <c r="BK258" s="231">
        <f>SUM(BK259:BK323)</f>
        <v>0</v>
      </c>
    </row>
    <row r="259" s="1" customFormat="1" ht="25.5" customHeight="1">
      <c r="B259" s="47"/>
      <c r="C259" s="234" t="s">
        <v>826</v>
      </c>
      <c r="D259" s="234" t="s">
        <v>151</v>
      </c>
      <c r="E259" s="235" t="s">
        <v>1538</v>
      </c>
      <c r="F259" s="236" t="s">
        <v>1539</v>
      </c>
      <c r="G259" s="237" t="s">
        <v>1146</v>
      </c>
      <c r="H259" s="238">
        <v>3</v>
      </c>
      <c r="I259" s="239"/>
      <c r="J259" s="240">
        <f>ROUND(I259*H259,2)</f>
        <v>0</v>
      </c>
      <c r="K259" s="236" t="s">
        <v>155</v>
      </c>
      <c r="L259" s="73"/>
      <c r="M259" s="241" t="s">
        <v>21</v>
      </c>
      <c r="N259" s="242" t="s">
        <v>41</v>
      </c>
      <c r="O259" s="48"/>
      <c r="P259" s="243">
        <f>O259*H259</f>
        <v>0</v>
      </c>
      <c r="Q259" s="243">
        <v>0.00382</v>
      </c>
      <c r="R259" s="243">
        <f>Q259*H259</f>
        <v>0.01146</v>
      </c>
      <c r="S259" s="243">
        <v>0</v>
      </c>
      <c r="T259" s="244">
        <f>S259*H259</f>
        <v>0</v>
      </c>
      <c r="AR259" s="25" t="s">
        <v>238</v>
      </c>
      <c r="AT259" s="25" t="s">
        <v>151</v>
      </c>
      <c r="AU259" s="25" t="s">
        <v>80</v>
      </c>
      <c r="AY259" s="25" t="s">
        <v>148</v>
      </c>
      <c r="BE259" s="245">
        <f>IF(N259="základní",J259,0)</f>
        <v>0</v>
      </c>
      <c r="BF259" s="245">
        <f>IF(N259="snížená",J259,0)</f>
        <v>0</v>
      </c>
      <c r="BG259" s="245">
        <f>IF(N259="zákl. přenesená",J259,0)</f>
        <v>0</v>
      </c>
      <c r="BH259" s="245">
        <f>IF(N259="sníž. přenesená",J259,0)</f>
        <v>0</v>
      </c>
      <c r="BI259" s="245">
        <f>IF(N259="nulová",J259,0)</f>
        <v>0</v>
      </c>
      <c r="BJ259" s="25" t="s">
        <v>78</v>
      </c>
      <c r="BK259" s="245">
        <f>ROUND(I259*H259,2)</f>
        <v>0</v>
      </c>
      <c r="BL259" s="25" t="s">
        <v>238</v>
      </c>
      <c r="BM259" s="25" t="s">
        <v>1540</v>
      </c>
    </row>
    <row r="260" s="1" customFormat="1">
      <c r="B260" s="47"/>
      <c r="C260" s="75"/>
      <c r="D260" s="248" t="s">
        <v>459</v>
      </c>
      <c r="E260" s="75"/>
      <c r="F260" s="300" t="s">
        <v>1541</v>
      </c>
      <c r="G260" s="75"/>
      <c r="H260" s="75"/>
      <c r="I260" s="204"/>
      <c r="J260" s="75"/>
      <c r="K260" s="75"/>
      <c r="L260" s="73"/>
      <c r="M260" s="301"/>
      <c r="N260" s="48"/>
      <c r="O260" s="48"/>
      <c r="P260" s="48"/>
      <c r="Q260" s="48"/>
      <c r="R260" s="48"/>
      <c r="S260" s="48"/>
      <c r="T260" s="96"/>
      <c r="AT260" s="25" t="s">
        <v>459</v>
      </c>
      <c r="AU260" s="25" t="s">
        <v>80</v>
      </c>
    </row>
    <row r="261" s="1" customFormat="1" ht="25.5" customHeight="1">
      <c r="B261" s="47"/>
      <c r="C261" s="234" t="s">
        <v>830</v>
      </c>
      <c r="D261" s="234" t="s">
        <v>151</v>
      </c>
      <c r="E261" s="235" t="s">
        <v>1542</v>
      </c>
      <c r="F261" s="236" t="s">
        <v>1543</v>
      </c>
      <c r="G261" s="237" t="s">
        <v>1146</v>
      </c>
      <c r="H261" s="238">
        <v>5</v>
      </c>
      <c r="I261" s="239"/>
      <c r="J261" s="240">
        <f>ROUND(I261*H261,2)</f>
        <v>0</v>
      </c>
      <c r="K261" s="236" t="s">
        <v>155</v>
      </c>
      <c r="L261" s="73"/>
      <c r="M261" s="241" t="s">
        <v>21</v>
      </c>
      <c r="N261" s="242" t="s">
        <v>41</v>
      </c>
      <c r="O261" s="48"/>
      <c r="P261" s="243">
        <f>O261*H261</f>
        <v>0</v>
      </c>
      <c r="Q261" s="243">
        <v>0.016920000000000001</v>
      </c>
      <c r="R261" s="243">
        <f>Q261*H261</f>
        <v>0.084600000000000009</v>
      </c>
      <c r="S261" s="243">
        <v>0</v>
      </c>
      <c r="T261" s="244">
        <f>S261*H261</f>
        <v>0</v>
      </c>
      <c r="AR261" s="25" t="s">
        <v>238</v>
      </c>
      <c r="AT261" s="25" t="s">
        <v>151</v>
      </c>
      <c r="AU261" s="25" t="s">
        <v>80</v>
      </c>
      <c r="AY261" s="25" t="s">
        <v>148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25" t="s">
        <v>78</v>
      </c>
      <c r="BK261" s="245">
        <f>ROUND(I261*H261,2)</f>
        <v>0</v>
      </c>
      <c r="BL261" s="25" t="s">
        <v>238</v>
      </c>
      <c r="BM261" s="25" t="s">
        <v>1544</v>
      </c>
    </row>
    <row r="262" s="12" customFormat="1">
      <c r="B262" s="246"/>
      <c r="C262" s="247"/>
      <c r="D262" s="248" t="s">
        <v>158</v>
      </c>
      <c r="E262" s="249" t="s">
        <v>21</v>
      </c>
      <c r="F262" s="250" t="s">
        <v>1545</v>
      </c>
      <c r="G262" s="247"/>
      <c r="H262" s="251">
        <v>1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158</v>
      </c>
      <c r="AU262" s="257" t="s">
        <v>80</v>
      </c>
      <c r="AV262" s="12" t="s">
        <v>80</v>
      </c>
      <c r="AW262" s="12" t="s">
        <v>34</v>
      </c>
      <c r="AX262" s="12" t="s">
        <v>70</v>
      </c>
      <c r="AY262" s="257" t="s">
        <v>148</v>
      </c>
    </row>
    <row r="263" s="12" customFormat="1">
      <c r="B263" s="246"/>
      <c r="C263" s="247"/>
      <c r="D263" s="248" t="s">
        <v>158</v>
      </c>
      <c r="E263" s="249" t="s">
        <v>21</v>
      </c>
      <c r="F263" s="250" t="s">
        <v>1546</v>
      </c>
      <c r="G263" s="247"/>
      <c r="H263" s="251">
        <v>2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158</v>
      </c>
      <c r="AU263" s="257" t="s">
        <v>80</v>
      </c>
      <c r="AV263" s="12" t="s">
        <v>80</v>
      </c>
      <c r="AW263" s="12" t="s">
        <v>34</v>
      </c>
      <c r="AX263" s="12" t="s">
        <v>70</v>
      </c>
      <c r="AY263" s="257" t="s">
        <v>148</v>
      </c>
    </row>
    <row r="264" s="12" customFormat="1">
      <c r="B264" s="246"/>
      <c r="C264" s="247"/>
      <c r="D264" s="248" t="s">
        <v>158</v>
      </c>
      <c r="E264" s="249" t="s">
        <v>21</v>
      </c>
      <c r="F264" s="250" t="s">
        <v>1547</v>
      </c>
      <c r="G264" s="247"/>
      <c r="H264" s="251">
        <v>2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158</v>
      </c>
      <c r="AU264" s="257" t="s">
        <v>80</v>
      </c>
      <c r="AV264" s="12" t="s">
        <v>80</v>
      </c>
      <c r="AW264" s="12" t="s">
        <v>34</v>
      </c>
      <c r="AX264" s="12" t="s">
        <v>70</v>
      </c>
      <c r="AY264" s="257" t="s">
        <v>148</v>
      </c>
    </row>
    <row r="265" s="14" customFormat="1">
      <c r="B265" s="268"/>
      <c r="C265" s="269"/>
      <c r="D265" s="248" t="s">
        <v>158</v>
      </c>
      <c r="E265" s="270" t="s">
        <v>21</v>
      </c>
      <c r="F265" s="271" t="s">
        <v>174</v>
      </c>
      <c r="G265" s="269"/>
      <c r="H265" s="272">
        <v>5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AT265" s="278" t="s">
        <v>158</v>
      </c>
      <c r="AU265" s="278" t="s">
        <v>80</v>
      </c>
      <c r="AV265" s="14" t="s">
        <v>156</v>
      </c>
      <c r="AW265" s="14" t="s">
        <v>34</v>
      </c>
      <c r="AX265" s="14" t="s">
        <v>78</v>
      </c>
      <c r="AY265" s="278" t="s">
        <v>148</v>
      </c>
    </row>
    <row r="266" s="1" customFormat="1" ht="16.5" customHeight="1">
      <c r="B266" s="47"/>
      <c r="C266" s="279" t="s">
        <v>834</v>
      </c>
      <c r="D266" s="279" t="s">
        <v>188</v>
      </c>
      <c r="E266" s="280" t="s">
        <v>1548</v>
      </c>
      <c r="F266" s="281" t="s">
        <v>1549</v>
      </c>
      <c r="G266" s="282" t="s">
        <v>185</v>
      </c>
      <c r="H266" s="283">
        <v>5</v>
      </c>
      <c r="I266" s="284"/>
      <c r="J266" s="285">
        <f>ROUND(I266*H266,2)</f>
        <v>0</v>
      </c>
      <c r="K266" s="281" t="s">
        <v>155</v>
      </c>
      <c r="L266" s="286"/>
      <c r="M266" s="287" t="s">
        <v>21</v>
      </c>
      <c r="N266" s="288" t="s">
        <v>41</v>
      </c>
      <c r="O266" s="48"/>
      <c r="P266" s="243">
        <f>O266*H266</f>
        <v>0</v>
      </c>
      <c r="Q266" s="243">
        <v>0.0012999999999999999</v>
      </c>
      <c r="R266" s="243">
        <f>Q266*H266</f>
        <v>0.0064999999999999997</v>
      </c>
      <c r="S266" s="243">
        <v>0</v>
      </c>
      <c r="T266" s="244">
        <f>S266*H266</f>
        <v>0</v>
      </c>
      <c r="AR266" s="25" t="s">
        <v>332</v>
      </c>
      <c r="AT266" s="25" t="s">
        <v>188</v>
      </c>
      <c r="AU266" s="25" t="s">
        <v>80</v>
      </c>
      <c r="AY266" s="25" t="s">
        <v>148</v>
      </c>
      <c r="BE266" s="245">
        <f>IF(N266="základní",J266,0)</f>
        <v>0</v>
      </c>
      <c r="BF266" s="245">
        <f>IF(N266="snížená",J266,0)</f>
        <v>0</v>
      </c>
      <c r="BG266" s="245">
        <f>IF(N266="zákl. přenesená",J266,0)</f>
        <v>0</v>
      </c>
      <c r="BH266" s="245">
        <f>IF(N266="sníž. přenesená",J266,0)</f>
        <v>0</v>
      </c>
      <c r="BI266" s="245">
        <f>IF(N266="nulová",J266,0)</f>
        <v>0</v>
      </c>
      <c r="BJ266" s="25" t="s">
        <v>78</v>
      </c>
      <c r="BK266" s="245">
        <f>ROUND(I266*H266,2)</f>
        <v>0</v>
      </c>
      <c r="BL266" s="25" t="s">
        <v>238</v>
      </c>
      <c r="BM266" s="25" t="s">
        <v>1550</v>
      </c>
    </row>
    <row r="267" s="1" customFormat="1" ht="16.5" customHeight="1">
      <c r="B267" s="47"/>
      <c r="C267" s="234" t="s">
        <v>839</v>
      </c>
      <c r="D267" s="234" t="s">
        <v>151</v>
      </c>
      <c r="E267" s="235" t="s">
        <v>1551</v>
      </c>
      <c r="F267" s="236" t="s">
        <v>1552</v>
      </c>
      <c r="G267" s="237" t="s">
        <v>1146</v>
      </c>
      <c r="H267" s="238">
        <v>1</v>
      </c>
      <c r="I267" s="239"/>
      <c r="J267" s="240">
        <f>ROUND(I267*H267,2)</f>
        <v>0</v>
      </c>
      <c r="K267" s="236" t="s">
        <v>155</v>
      </c>
      <c r="L267" s="73"/>
      <c r="M267" s="241" t="s">
        <v>21</v>
      </c>
      <c r="N267" s="242" t="s">
        <v>41</v>
      </c>
      <c r="O267" s="48"/>
      <c r="P267" s="243">
        <f>O267*H267</f>
        <v>0</v>
      </c>
      <c r="Q267" s="243">
        <v>0.023230000000000001</v>
      </c>
      <c r="R267" s="243">
        <f>Q267*H267</f>
        <v>0.023230000000000001</v>
      </c>
      <c r="S267" s="243">
        <v>0</v>
      </c>
      <c r="T267" s="244">
        <f>S267*H267</f>
        <v>0</v>
      </c>
      <c r="AR267" s="25" t="s">
        <v>238</v>
      </c>
      <c r="AT267" s="25" t="s">
        <v>151</v>
      </c>
      <c r="AU267" s="25" t="s">
        <v>80</v>
      </c>
      <c r="AY267" s="25" t="s">
        <v>148</v>
      </c>
      <c r="BE267" s="245">
        <f>IF(N267="základní",J267,0)</f>
        <v>0</v>
      </c>
      <c r="BF267" s="245">
        <f>IF(N267="snížená",J267,0)</f>
        <v>0</v>
      </c>
      <c r="BG267" s="245">
        <f>IF(N267="zákl. přenesená",J267,0)</f>
        <v>0</v>
      </c>
      <c r="BH267" s="245">
        <f>IF(N267="sníž. přenesená",J267,0)</f>
        <v>0</v>
      </c>
      <c r="BI267" s="245">
        <f>IF(N267="nulová",J267,0)</f>
        <v>0</v>
      </c>
      <c r="BJ267" s="25" t="s">
        <v>78</v>
      </c>
      <c r="BK267" s="245">
        <f>ROUND(I267*H267,2)</f>
        <v>0</v>
      </c>
      <c r="BL267" s="25" t="s">
        <v>238</v>
      </c>
      <c r="BM267" s="25" t="s">
        <v>1553</v>
      </c>
    </row>
    <row r="268" s="1" customFormat="1" ht="16.5" customHeight="1">
      <c r="B268" s="47"/>
      <c r="C268" s="234" t="s">
        <v>846</v>
      </c>
      <c r="D268" s="234" t="s">
        <v>151</v>
      </c>
      <c r="E268" s="235" t="s">
        <v>1554</v>
      </c>
      <c r="F268" s="236" t="s">
        <v>1555</v>
      </c>
      <c r="G268" s="237" t="s">
        <v>1146</v>
      </c>
      <c r="H268" s="238">
        <v>1</v>
      </c>
      <c r="I268" s="239"/>
      <c r="J268" s="240">
        <f>ROUND(I268*H268,2)</f>
        <v>0</v>
      </c>
      <c r="K268" s="236" t="s">
        <v>155</v>
      </c>
      <c r="L268" s="73"/>
      <c r="M268" s="241" t="s">
        <v>21</v>
      </c>
      <c r="N268" s="242" t="s">
        <v>41</v>
      </c>
      <c r="O268" s="48"/>
      <c r="P268" s="243">
        <f>O268*H268</f>
        <v>0</v>
      </c>
      <c r="Q268" s="243">
        <v>0.023230000000000001</v>
      </c>
      <c r="R268" s="243">
        <f>Q268*H268</f>
        <v>0.023230000000000001</v>
      </c>
      <c r="S268" s="243">
        <v>0</v>
      </c>
      <c r="T268" s="244">
        <f>S268*H268</f>
        <v>0</v>
      </c>
      <c r="AR268" s="25" t="s">
        <v>238</v>
      </c>
      <c r="AT268" s="25" t="s">
        <v>151</v>
      </c>
      <c r="AU268" s="25" t="s">
        <v>80</v>
      </c>
      <c r="AY268" s="25" t="s">
        <v>148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25" t="s">
        <v>78</v>
      </c>
      <c r="BK268" s="245">
        <f>ROUND(I268*H268,2)</f>
        <v>0</v>
      </c>
      <c r="BL268" s="25" t="s">
        <v>238</v>
      </c>
      <c r="BM268" s="25" t="s">
        <v>1556</v>
      </c>
    </row>
    <row r="269" s="1" customFormat="1" ht="25.5" customHeight="1">
      <c r="B269" s="47"/>
      <c r="C269" s="279" t="s">
        <v>850</v>
      </c>
      <c r="D269" s="279" t="s">
        <v>188</v>
      </c>
      <c r="E269" s="280" t="s">
        <v>1557</v>
      </c>
      <c r="F269" s="281" t="s">
        <v>1558</v>
      </c>
      <c r="G269" s="282" t="s">
        <v>185</v>
      </c>
      <c r="H269" s="283">
        <v>2</v>
      </c>
      <c r="I269" s="284"/>
      <c r="J269" s="285">
        <f>ROUND(I269*H269,2)</f>
        <v>0</v>
      </c>
      <c r="K269" s="281" t="s">
        <v>155</v>
      </c>
      <c r="L269" s="286"/>
      <c r="M269" s="287" t="s">
        <v>21</v>
      </c>
      <c r="N269" s="288" t="s">
        <v>41</v>
      </c>
      <c r="O269" s="48"/>
      <c r="P269" s="243">
        <f>O269*H269</f>
        <v>0</v>
      </c>
      <c r="Q269" s="243">
        <v>0.0012999999999999999</v>
      </c>
      <c r="R269" s="243">
        <f>Q269*H269</f>
        <v>0.0025999999999999999</v>
      </c>
      <c r="S269" s="243">
        <v>0</v>
      </c>
      <c r="T269" s="244">
        <f>S269*H269</f>
        <v>0</v>
      </c>
      <c r="AR269" s="25" t="s">
        <v>332</v>
      </c>
      <c r="AT269" s="25" t="s">
        <v>188</v>
      </c>
      <c r="AU269" s="25" t="s">
        <v>80</v>
      </c>
      <c r="AY269" s="25" t="s">
        <v>148</v>
      </c>
      <c r="BE269" s="245">
        <f>IF(N269="základní",J269,0)</f>
        <v>0</v>
      </c>
      <c r="BF269" s="245">
        <f>IF(N269="snížená",J269,0)</f>
        <v>0</v>
      </c>
      <c r="BG269" s="245">
        <f>IF(N269="zákl. přenesená",J269,0)</f>
        <v>0</v>
      </c>
      <c r="BH269" s="245">
        <f>IF(N269="sníž. přenesená",J269,0)</f>
        <v>0</v>
      </c>
      <c r="BI269" s="245">
        <f>IF(N269="nulová",J269,0)</f>
        <v>0</v>
      </c>
      <c r="BJ269" s="25" t="s">
        <v>78</v>
      </c>
      <c r="BK269" s="245">
        <f>ROUND(I269*H269,2)</f>
        <v>0</v>
      </c>
      <c r="BL269" s="25" t="s">
        <v>238</v>
      </c>
      <c r="BM269" s="25" t="s">
        <v>1559</v>
      </c>
    </row>
    <row r="270" s="1" customFormat="1" ht="25.5" customHeight="1">
      <c r="B270" s="47"/>
      <c r="C270" s="234" t="s">
        <v>855</v>
      </c>
      <c r="D270" s="234" t="s">
        <v>151</v>
      </c>
      <c r="E270" s="235" t="s">
        <v>1560</v>
      </c>
      <c r="F270" s="236" t="s">
        <v>1561</v>
      </c>
      <c r="G270" s="237" t="s">
        <v>1146</v>
      </c>
      <c r="H270" s="238">
        <v>1</v>
      </c>
      <c r="I270" s="239"/>
      <c r="J270" s="240">
        <f>ROUND(I270*H270,2)</f>
        <v>0</v>
      </c>
      <c r="K270" s="236" t="s">
        <v>155</v>
      </c>
      <c r="L270" s="73"/>
      <c r="M270" s="241" t="s">
        <v>21</v>
      </c>
      <c r="N270" s="242" t="s">
        <v>41</v>
      </c>
      <c r="O270" s="48"/>
      <c r="P270" s="243">
        <f>O270*H270</f>
        <v>0</v>
      </c>
      <c r="Q270" s="243">
        <v>0.019390000000000001</v>
      </c>
      <c r="R270" s="243">
        <f>Q270*H270</f>
        <v>0.019390000000000001</v>
      </c>
      <c r="S270" s="243">
        <v>0</v>
      </c>
      <c r="T270" s="244">
        <f>S270*H270</f>
        <v>0</v>
      </c>
      <c r="AR270" s="25" t="s">
        <v>238</v>
      </c>
      <c r="AT270" s="25" t="s">
        <v>151</v>
      </c>
      <c r="AU270" s="25" t="s">
        <v>80</v>
      </c>
      <c r="AY270" s="25" t="s">
        <v>148</v>
      </c>
      <c r="BE270" s="245">
        <f>IF(N270="základní",J270,0)</f>
        <v>0</v>
      </c>
      <c r="BF270" s="245">
        <f>IF(N270="snížená",J270,0)</f>
        <v>0</v>
      </c>
      <c r="BG270" s="245">
        <f>IF(N270="zákl. přenesená",J270,0)</f>
        <v>0</v>
      </c>
      <c r="BH270" s="245">
        <f>IF(N270="sníž. přenesená",J270,0)</f>
        <v>0</v>
      </c>
      <c r="BI270" s="245">
        <f>IF(N270="nulová",J270,0)</f>
        <v>0</v>
      </c>
      <c r="BJ270" s="25" t="s">
        <v>78</v>
      </c>
      <c r="BK270" s="245">
        <f>ROUND(I270*H270,2)</f>
        <v>0</v>
      </c>
      <c r="BL270" s="25" t="s">
        <v>238</v>
      </c>
      <c r="BM270" s="25" t="s">
        <v>1562</v>
      </c>
    </row>
    <row r="271" s="12" customFormat="1">
      <c r="B271" s="246"/>
      <c r="C271" s="247"/>
      <c r="D271" s="248" t="s">
        <v>158</v>
      </c>
      <c r="E271" s="249" t="s">
        <v>21</v>
      </c>
      <c r="F271" s="250" t="s">
        <v>1563</v>
      </c>
      <c r="G271" s="247"/>
      <c r="H271" s="251">
        <v>1</v>
      </c>
      <c r="I271" s="252"/>
      <c r="J271" s="247"/>
      <c r="K271" s="247"/>
      <c r="L271" s="253"/>
      <c r="M271" s="254"/>
      <c r="N271" s="255"/>
      <c r="O271" s="255"/>
      <c r="P271" s="255"/>
      <c r="Q271" s="255"/>
      <c r="R271" s="255"/>
      <c r="S271" s="255"/>
      <c r="T271" s="256"/>
      <c r="AT271" s="257" t="s">
        <v>158</v>
      </c>
      <c r="AU271" s="257" t="s">
        <v>80</v>
      </c>
      <c r="AV271" s="12" t="s">
        <v>80</v>
      </c>
      <c r="AW271" s="12" t="s">
        <v>34</v>
      </c>
      <c r="AX271" s="12" t="s">
        <v>78</v>
      </c>
      <c r="AY271" s="257" t="s">
        <v>148</v>
      </c>
    </row>
    <row r="272" s="1" customFormat="1" ht="25.5" customHeight="1">
      <c r="B272" s="47"/>
      <c r="C272" s="234" t="s">
        <v>859</v>
      </c>
      <c r="D272" s="234" t="s">
        <v>151</v>
      </c>
      <c r="E272" s="235" t="s">
        <v>1564</v>
      </c>
      <c r="F272" s="236" t="s">
        <v>1565</v>
      </c>
      <c r="G272" s="237" t="s">
        <v>1146</v>
      </c>
      <c r="H272" s="238">
        <v>1</v>
      </c>
      <c r="I272" s="239"/>
      <c r="J272" s="240">
        <f>ROUND(I272*H272,2)</f>
        <v>0</v>
      </c>
      <c r="K272" s="236" t="s">
        <v>155</v>
      </c>
      <c r="L272" s="73"/>
      <c r="M272" s="241" t="s">
        <v>21</v>
      </c>
      <c r="N272" s="242" t="s">
        <v>41</v>
      </c>
      <c r="O272" s="48"/>
      <c r="P272" s="243">
        <f>O272*H272</f>
        <v>0</v>
      </c>
      <c r="Q272" s="243">
        <v>0.010749999999999999</v>
      </c>
      <c r="R272" s="243">
        <f>Q272*H272</f>
        <v>0.010749999999999999</v>
      </c>
      <c r="S272" s="243">
        <v>0</v>
      </c>
      <c r="T272" s="244">
        <f>S272*H272</f>
        <v>0</v>
      </c>
      <c r="AR272" s="25" t="s">
        <v>238</v>
      </c>
      <c r="AT272" s="25" t="s">
        <v>151</v>
      </c>
      <c r="AU272" s="25" t="s">
        <v>80</v>
      </c>
      <c r="AY272" s="25" t="s">
        <v>148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25" t="s">
        <v>78</v>
      </c>
      <c r="BK272" s="245">
        <f>ROUND(I272*H272,2)</f>
        <v>0</v>
      </c>
      <c r="BL272" s="25" t="s">
        <v>238</v>
      </c>
      <c r="BM272" s="25" t="s">
        <v>1566</v>
      </c>
    </row>
    <row r="273" s="12" customFormat="1">
      <c r="B273" s="246"/>
      <c r="C273" s="247"/>
      <c r="D273" s="248" t="s">
        <v>158</v>
      </c>
      <c r="E273" s="249" t="s">
        <v>21</v>
      </c>
      <c r="F273" s="250" t="s">
        <v>1567</v>
      </c>
      <c r="G273" s="247"/>
      <c r="H273" s="251">
        <v>1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158</v>
      </c>
      <c r="AU273" s="257" t="s">
        <v>80</v>
      </c>
      <c r="AV273" s="12" t="s">
        <v>80</v>
      </c>
      <c r="AW273" s="12" t="s">
        <v>34</v>
      </c>
      <c r="AX273" s="12" t="s">
        <v>78</v>
      </c>
      <c r="AY273" s="257" t="s">
        <v>148</v>
      </c>
    </row>
    <row r="274" s="1" customFormat="1" ht="25.5" customHeight="1">
      <c r="B274" s="47"/>
      <c r="C274" s="234" t="s">
        <v>863</v>
      </c>
      <c r="D274" s="234" t="s">
        <v>151</v>
      </c>
      <c r="E274" s="235" t="s">
        <v>1568</v>
      </c>
      <c r="F274" s="236" t="s">
        <v>1569</v>
      </c>
      <c r="G274" s="237" t="s">
        <v>1146</v>
      </c>
      <c r="H274" s="238">
        <v>32</v>
      </c>
      <c r="I274" s="239"/>
      <c r="J274" s="240">
        <f>ROUND(I274*H274,2)</f>
        <v>0</v>
      </c>
      <c r="K274" s="236" t="s">
        <v>155</v>
      </c>
      <c r="L274" s="73"/>
      <c r="M274" s="241" t="s">
        <v>21</v>
      </c>
      <c r="N274" s="242" t="s">
        <v>41</v>
      </c>
      <c r="O274" s="48"/>
      <c r="P274" s="243">
        <f>O274*H274</f>
        <v>0</v>
      </c>
      <c r="Q274" s="243">
        <v>0.01525</v>
      </c>
      <c r="R274" s="243">
        <f>Q274*H274</f>
        <v>0.48799999999999999</v>
      </c>
      <c r="S274" s="243">
        <v>0</v>
      </c>
      <c r="T274" s="244">
        <f>S274*H274</f>
        <v>0</v>
      </c>
      <c r="AR274" s="25" t="s">
        <v>238</v>
      </c>
      <c r="AT274" s="25" t="s">
        <v>151</v>
      </c>
      <c r="AU274" s="25" t="s">
        <v>80</v>
      </c>
      <c r="AY274" s="25" t="s">
        <v>148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5" t="s">
        <v>78</v>
      </c>
      <c r="BK274" s="245">
        <f>ROUND(I274*H274,2)</f>
        <v>0</v>
      </c>
      <c r="BL274" s="25" t="s">
        <v>238</v>
      </c>
      <c r="BM274" s="25" t="s">
        <v>1570</v>
      </c>
    </row>
    <row r="275" s="12" customFormat="1">
      <c r="B275" s="246"/>
      <c r="C275" s="247"/>
      <c r="D275" s="248" t="s">
        <v>158</v>
      </c>
      <c r="E275" s="249" t="s">
        <v>21</v>
      </c>
      <c r="F275" s="250" t="s">
        <v>1571</v>
      </c>
      <c r="G275" s="247"/>
      <c r="H275" s="251">
        <v>3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158</v>
      </c>
      <c r="AU275" s="257" t="s">
        <v>80</v>
      </c>
      <c r="AV275" s="12" t="s">
        <v>80</v>
      </c>
      <c r="AW275" s="12" t="s">
        <v>34</v>
      </c>
      <c r="AX275" s="12" t="s">
        <v>70</v>
      </c>
      <c r="AY275" s="257" t="s">
        <v>148</v>
      </c>
    </row>
    <row r="276" s="12" customFormat="1">
      <c r="B276" s="246"/>
      <c r="C276" s="247"/>
      <c r="D276" s="248" t="s">
        <v>158</v>
      </c>
      <c r="E276" s="249" t="s">
        <v>21</v>
      </c>
      <c r="F276" s="250" t="s">
        <v>1572</v>
      </c>
      <c r="G276" s="247"/>
      <c r="H276" s="251">
        <v>3</v>
      </c>
      <c r="I276" s="252"/>
      <c r="J276" s="247"/>
      <c r="K276" s="247"/>
      <c r="L276" s="253"/>
      <c r="M276" s="254"/>
      <c r="N276" s="255"/>
      <c r="O276" s="255"/>
      <c r="P276" s="255"/>
      <c r="Q276" s="255"/>
      <c r="R276" s="255"/>
      <c r="S276" s="255"/>
      <c r="T276" s="256"/>
      <c r="AT276" s="257" t="s">
        <v>158</v>
      </c>
      <c r="AU276" s="257" t="s">
        <v>80</v>
      </c>
      <c r="AV276" s="12" t="s">
        <v>80</v>
      </c>
      <c r="AW276" s="12" t="s">
        <v>34</v>
      </c>
      <c r="AX276" s="12" t="s">
        <v>70</v>
      </c>
      <c r="AY276" s="257" t="s">
        <v>148</v>
      </c>
    </row>
    <row r="277" s="12" customFormat="1">
      <c r="B277" s="246"/>
      <c r="C277" s="247"/>
      <c r="D277" s="248" t="s">
        <v>158</v>
      </c>
      <c r="E277" s="249" t="s">
        <v>21</v>
      </c>
      <c r="F277" s="250" t="s">
        <v>1573</v>
      </c>
      <c r="G277" s="247"/>
      <c r="H277" s="251">
        <v>14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158</v>
      </c>
      <c r="AU277" s="257" t="s">
        <v>80</v>
      </c>
      <c r="AV277" s="12" t="s">
        <v>80</v>
      </c>
      <c r="AW277" s="12" t="s">
        <v>34</v>
      </c>
      <c r="AX277" s="12" t="s">
        <v>70</v>
      </c>
      <c r="AY277" s="257" t="s">
        <v>148</v>
      </c>
    </row>
    <row r="278" s="12" customFormat="1">
      <c r="B278" s="246"/>
      <c r="C278" s="247"/>
      <c r="D278" s="248" t="s">
        <v>158</v>
      </c>
      <c r="E278" s="249" t="s">
        <v>21</v>
      </c>
      <c r="F278" s="250" t="s">
        <v>1574</v>
      </c>
      <c r="G278" s="247"/>
      <c r="H278" s="251">
        <v>12</v>
      </c>
      <c r="I278" s="252"/>
      <c r="J278" s="247"/>
      <c r="K278" s="247"/>
      <c r="L278" s="253"/>
      <c r="M278" s="254"/>
      <c r="N278" s="255"/>
      <c r="O278" s="255"/>
      <c r="P278" s="255"/>
      <c r="Q278" s="255"/>
      <c r="R278" s="255"/>
      <c r="S278" s="255"/>
      <c r="T278" s="256"/>
      <c r="AT278" s="257" t="s">
        <v>158</v>
      </c>
      <c r="AU278" s="257" t="s">
        <v>80</v>
      </c>
      <c r="AV278" s="12" t="s">
        <v>80</v>
      </c>
      <c r="AW278" s="12" t="s">
        <v>34</v>
      </c>
      <c r="AX278" s="12" t="s">
        <v>70</v>
      </c>
      <c r="AY278" s="257" t="s">
        <v>148</v>
      </c>
    </row>
    <row r="279" s="14" customFormat="1">
      <c r="B279" s="268"/>
      <c r="C279" s="269"/>
      <c r="D279" s="248" t="s">
        <v>158</v>
      </c>
      <c r="E279" s="270" t="s">
        <v>21</v>
      </c>
      <c r="F279" s="271" t="s">
        <v>174</v>
      </c>
      <c r="G279" s="269"/>
      <c r="H279" s="272">
        <v>32</v>
      </c>
      <c r="I279" s="273"/>
      <c r="J279" s="269"/>
      <c r="K279" s="269"/>
      <c r="L279" s="274"/>
      <c r="M279" s="275"/>
      <c r="N279" s="276"/>
      <c r="O279" s="276"/>
      <c r="P279" s="276"/>
      <c r="Q279" s="276"/>
      <c r="R279" s="276"/>
      <c r="S279" s="276"/>
      <c r="T279" s="277"/>
      <c r="AT279" s="278" t="s">
        <v>158</v>
      </c>
      <c r="AU279" s="278" t="s">
        <v>80</v>
      </c>
      <c r="AV279" s="14" t="s">
        <v>156</v>
      </c>
      <c r="AW279" s="14" t="s">
        <v>34</v>
      </c>
      <c r="AX279" s="14" t="s">
        <v>78</v>
      </c>
      <c r="AY279" s="278" t="s">
        <v>148</v>
      </c>
    </row>
    <row r="280" s="1" customFormat="1" ht="25.5" customHeight="1">
      <c r="B280" s="47"/>
      <c r="C280" s="234" t="s">
        <v>869</v>
      </c>
      <c r="D280" s="234" t="s">
        <v>151</v>
      </c>
      <c r="E280" s="235" t="s">
        <v>1575</v>
      </c>
      <c r="F280" s="236" t="s">
        <v>1576</v>
      </c>
      <c r="G280" s="237" t="s">
        <v>1146</v>
      </c>
      <c r="H280" s="238">
        <v>1</v>
      </c>
      <c r="I280" s="239"/>
      <c r="J280" s="240">
        <f>ROUND(I280*H280,2)</f>
        <v>0</v>
      </c>
      <c r="K280" s="236" t="s">
        <v>155</v>
      </c>
      <c r="L280" s="73"/>
      <c r="M280" s="241" t="s">
        <v>21</v>
      </c>
      <c r="N280" s="242" t="s">
        <v>41</v>
      </c>
      <c r="O280" s="48"/>
      <c r="P280" s="243">
        <f>O280*H280</f>
        <v>0</v>
      </c>
      <c r="Q280" s="243">
        <v>0.01188</v>
      </c>
      <c r="R280" s="243">
        <f>Q280*H280</f>
        <v>0.01188</v>
      </c>
      <c r="S280" s="243">
        <v>0</v>
      </c>
      <c r="T280" s="244">
        <f>S280*H280</f>
        <v>0</v>
      </c>
      <c r="AR280" s="25" t="s">
        <v>238</v>
      </c>
      <c r="AT280" s="25" t="s">
        <v>151</v>
      </c>
      <c r="AU280" s="25" t="s">
        <v>80</v>
      </c>
      <c r="AY280" s="25" t="s">
        <v>148</v>
      </c>
      <c r="BE280" s="245">
        <f>IF(N280="základní",J280,0)</f>
        <v>0</v>
      </c>
      <c r="BF280" s="245">
        <f>IF(N280="snížená",J280,0)</f>
        <v>0</v>
      </c>
      <c r="BG280" s="245">
        <f>IF(N280="zákl. přenesená",J280,0)</f>
        <v>0</v>
      </c>
      <c r="BH280" s="245">
        <f>IF(N280="sníž. přenesená",J280,0)</f>
        <v>0</v>
      </c>
      <c r="BI280" s="245">
        <f>IF(N280="nulová",J280,0)</f>
        <v>0</v>
      </c>
      <c r="BJ280" s="25" t="s">
        <v>78</v>
      </c>
      <c r="BK280" s="245">
        <f>ROUND(I280*H280,2)</f>
        <v>0</v>
      </c>
      <c r="BL280" s="25" t="s">
        <v>238</v>
      </c>
      <c r="BM280" s="25" t="s">
        <v>1577</v>
      </c>
    </row>
    <row r="281" s="1" customFormat="1" ht="25.5" customHeight="1">
      <c r="B281" s="47"/>
      <c r="C281" s="234" t="s">
        <v>890</v>
      </c>
      <c r="D281" s="234" t="s">
        <v>151</v>
      </c>
      <c r="E281" s="235" t="s">
        <v>1578</v>
      </c>
      <c r="F281" s="236" t="s">
        <v>1579</v>
      </c>
      <c r="G281" s="237" t="s">
        <v>1146</v>
      </c>
      <c r="H281" s="238">
        <v>1</v>
      </c>
      <c r="I281" s="239"/>
      <c r="J281" s="240">
        <f>ROUND(I281*H281,2)</f>
        <v>0</v>
      </c>
      <c r="K281" s="236" t="s">
        <v>155</v>
      </c>
      <c r="L281" s="73"/>
      <c r="M281" s="241" t="s">
        <v>21</v>
      </c>
      <c r="N281" s="242" t="s">
        <v>41</v>
      </c>
      <c r="O281" s="48"/>
      <c r="P281" s="243">
        <f>O281*H281</f>
        <v>0</v>
      </c>
      <c r="Q281" s="243">
        <v>0.01534</v>
      </c>
      <c r="R281" s="243">
        <f>Q281*H281</f>
        <v>0.01534</v>
      </c>
      <c r="S281" s="243">
        <v>0</v>
      </c>
      <c r="T281" s="244">
        <f>S281*H281</f>
        <v>0</v>
      </c>
      <c r="AR281" s="25" t="s">
        <v>238</v>
      </c>
      <c r="AT281" s="25" t="s">
        <v>151</v>
      </c>
      <c r="AU281" s="25" t="s">
        <v>80</v>
      </c>
      <c r="AY281" s="25" t="s">
        <v>148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5" t="s">
        <v>78</v>
      </c>
      <c r="BK281" s="245">
        <f>ROUND(I281*H281,2)</f>
        <v>0</v>
      </c>
      <c r="BL281" s="25" t="s">
        <v>238</v>
      </c>
      <c r="BM281" s="25" t="s">
        <v>1580</v>
      </c>
    </row>
    <row r="282" s="1" customFormat="1" ht="38.25" customHeight="1">
      <c r="B282" s="47"/>
      <c r="C282" s="234" t="s">
        <v>896</v>
      </c>
      <c r="D282" s="234" t="s">
        <v>151</v>
      </c>
      <c r="E282" s="235" t="s">
        <v>1581</v>
      </c>
      <c r="F282" s="236" t="s">
        <v>1582</v>
      </c>
      <c r="G282" s="237" t="s">
        <v>1146</v>
      </c>
      <c r="H282" s="238">
        <v>1</v>
      </c>
      <c r="I282" s="239"/>
      <c r="J282" s="240">
        <f>ROUND(I282*H282,2)</f>
        <v>0</v>
      </c>
      <c r="K282" s="236" t="s">
        <v>155</v>
      </c>
      <c r="L282" s="73"/>
      <c r="M282" s="241" t="s">
        <v>21</v>
      </c>
      <c r="N282" s="242" t="s">
        <v>41</v>
      </c>
      <c r="O282" s="48"/>
      <c r="P282" s="243">
        <f>O282*H282</f>
        <v>0</v>
      </c>
      <c r="Q282" s="243">
        <v>0.01034</v>
      </c>
      <c r="R282" s="243">
        <f>Q282*H282</f>
        <v>0.01034</v>
      </c>
      <c r="S282" s="243">
        <v>0</v>
      </c>
      <c r="T282" s="244">
        <f>S282*H282</f>
        <v>0</v>
      </c>
      <c r="AR282" s="25" t="s">
        <v>238</v>
      </c>
      <c r="AT282" s="25" t="s">
        <v>151</v>
      </c>
      <c r="AU282" s="25" t="s">
        <v>80</v>
      </c>
      <c r="AY282" s="25" t="s">
        <v>148</v>
      </c>
      <c r="BE282" s="245">
        <f>IF(N282="základní",J282,0)</f>
        <v>0</v>
      </c>
      <c r="BF282" s="245">
        <f>IF(N282="snížená",J282,0)</f>
        <v>0</v>
      </c>
      <c r="BG282" s="245">
        <f>IF(N282="zákl. přenesená",J282,0)</f>
        <v>0</v>
      </c>
      <c r="BH282" s="245">
        <f>IF(N282="sníž. přenesená",J282,0)</f>
        <v>0</v>
      </c>
      <c r="BI282" s="245">
        <f>IF(N282="nulová",J282,0)</f>
        <v>0</v>
      </c>
      <c r="BJ282" s="25" t="s">
        <v>78</v>
      </c>
      <c r="BK282" s="245">
        <f>ROUND(I282*H282,2)</f>
        <v>0</v>
      </c>
      <c r="BL282" s="25" t="s">
        <v>238</v>
      </c>
      <c r="BM282" s="25" t="s">
        <v>1583</v>
      </c>
    </row>
    <row r="283" s="1" customFormat="1" ht="16.5" customHeight="1">
      <c r="B283" s="47"/>
      <c r="C283" s="234" t="s">
        <v>906</v>
      </c>
      <c r="D283" s="234" t="s">
        <v>151</v>
      </c>
      <c r="E283" s="235" t="s">
        <v>1584</v>
      </c>
      <c r="F283" s="236" t="s">
        <v>1585</v>
      </c>
      <c r="G283" s="237" t="s">
        <v>185</v>
      </c>
      <c r="H283" s="238">
        <v>5</v>
      </c>
      <c r="I283" s="239"/>
      <c r="J283" s="240">
        <f>ROUND(I283*H283,2)</f>
        <v>0</v>
      </c>
      <c r="K283" s="236" t="s">
        <v>155</v>
      </c>
      <c r="L283" s="73"/>
      <c r="M283" s="241" t="s">
        <v>21</v>
      </c>
      <c r="N283" s="242" t="s">
        <v>41</v>
      </c>
      <c r="O283" s="48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5" t="s">
        <v>238</v>
      </c>
      <c r="AT283" s="25" t="s">
        <v>151</v>
      </c>
      <c r="AU283" s="25" t="s">
        <v>80</v>
      </c>
      <c r="AY283" s="25" t="s">
        <v>148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5" t="s">
        <v>78</v>
      </c>
      <c r="BK283" s="245">
        <f>ROUND(I283*H283,2)</f>
        <v>0</v>
      </c>
      <c r="BL283" s="25" t="s">
        <v>238</v>
      </c>
      <c r="BM283" s="25" t="s">
        <v>1586</v>
      </c>
    </row>
    <row r="284" s="1" customFormat="1" ht="25.5" customHeight="1">
      <c r="B284" s="47"/>
      <c r="C284" s="234" t="s">
        <v>912</v>
      </c>
      <c r="D284" s="234" t="s">
        <v>151</v>
      </c>
      <c r="E284" s="235" t="s">
        <v>1587</v>
      </c>
      <c r="F284" s="236" t="s">
        <v>1588</v>
      </c>
      <c r="G284" s="237" t="s">
        <v>1146</v>
      </c>
      <c r="H284" s="238">
        <v>1</v>
      </c>
      <c r="I284" s="239"/>
      <c r="J284" s="240">
        <f>ROUND(I284*H284,2)</f>
        <v>0</v>
      </c>
      <c r="K284" s="236" t="s">
        <v>155</v>
      </c>
      <c r="L284" s="73"/>
      <c r="M284" s="241" t="s">
        <v>21</v>
      </c>
      <c r="N284" s="242" t="s">
        <v>41</v>
      </c>
      <c r="O284" s="48"/>
      <c r="P284" s="243">
        <f>O284*H284</f>
        <v>0</v>
      </c>
      <c r="Q284" s="243">
        <v>0.0098300000000000002</v>
      </c>
      <c r="R284" s="243">
        <f>Q284*H284</f>
        <v>0.0098300000000000002</v>
      </c>
      <c r="S284" s="243">
        <v>0</v>
      </c>
      <c r="T284" s="244">
        <f>S284*H284</f>
        <v>0</v>
      </c>
      <c r="AR284" s="25" t="s">
        <v>238</v>
      </c>
      <c r="AT284" s="25" t="s">
        <v>151</v>
      </c>
      <c r="AU284" s="25" t="s">
        <v>80</v>
      </c>
      <c r="AY284" s="25" t="s">
        <v>148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25" t="s">
        <v>78</v>
      </c>
      <c r="BK284" s="245">
        <f>ROUND(I284*H284,2)</f>
        <v>0</v>
      </c>
      <c r="BL284" s="25" t="s">
        <v>238</v>
      </c>
      <c r="BM284" s="25" t="s">
        <v>1589</v>
      </c>
    </row>
    <row r="285" s="1" customFormat="1" ht="25.5" customHeight="1">
      <c r="B285" s="47"/>
      <c r="C285" s="234" t="s">
        <v>916</v>
      </c>
      <c r="D285" s="234" t="s">
        <v>151</v>
      </c>
      <c r="E285" s="235" t="s">
        <v>1590</v>
      </c>
      <c r="F285" s="236" t="s">
        <v>1591</v>
      </c>
      <c r="G285" s="237" t="s">
        <v>1146</v>
      </c>
      <c r="H285" s="238">
        <v>3</v>
      </c>
      <c r="I285" s="239"/>
      <c r="J285" s="240">
        <f>ROUND(I285*H285,2)</f>
        <v>0</v>
      </c>
      <c r="K285" s="236" t="s">
        <v>155</v>
      </c>
      <c r="L285" s="73"/>
      <c r="M285" s="241" t="s">
        <v>21</v>
      </c>
      <c r="N285" s="242" t="s">
        <v>41</v>
      </c>
      <c r="O285" s="48"/>
      <c r="P285" s="243">
        <f>O285*H285</f>
        <v>0</v>
      </c>
      <c r="Q285" s="243">
        <v>0.0147</v>
      </c>
      <c r="R285" s="243">
        <f>Q285*H285</f>
        <v>0.0441</v>
      </c>
      <c r="S285" s="243">
        <v>0</v>
      </c>
      <c r="T285" s="244">
        <f>S285*H285</f>
        <v>0</v>
      </c>
      <c r="AR285" s="25" t="s">
        <v>238</v>
      </c>
      <c r="AT285" s="25" t="s">
        <v>151</v>
      </c>
      <c r="AU285" s="25" t="s">
        <v>80</v>
      </c>
      <c r="AY285" s="25" t="s">
        <v>148</v>
      </c>
      <c r="BE285" s="245">
        <f>IF(N285="základní",J285,0)</f>
        <v>0</v>
      </c>
      <c r="BF285" s="245">
        <f>IF(N285="snížená",J285,0)</f>
        <v>0</v>
      </c>
      <c r="BG285" s="245">
        <f>IF(N285="zákl. přenesená",J285,0)</f>
        <v>0</v>
      </c>
      <c r="BH285" s="245">
        <f>IF(N285="sníž. přenesená",J285,0)</f>
        <v>0</v>
      </c>
      <c r="BI285" s="245">
        <f>IF(N285="nulová",J285,0)</f>
        <v>0</v>
      </c>
      <c r="BJ285" s="25" t="s">
        <v>78</v>
      </c>
      <c r="BK285" s="245">
        <f>ROUND(I285*H285,2)</f>
        <v>0</v>
      </c>
      <c r="BL285" s="25" t="s">
        <v>238</v>
      </c>
      <c r="BM285" s="25" t="s">
        <v>1592</v>
      </c>
    </row>
    <row r="286" s="12" customFormat="1">
      <c r="B286" s="246"/>
      <c r="C286" s="247"/>
      <c r="D286" s="248" t="s">
        <v>158</v>
      </c>
      <c r="E286" s="249" t="s">
        <v>21</v>
      </c>
      <c r="F286" s="250" t="s">
        <v>1567</v>
      </c>
      <c r="G286" s="247"/>
      <c r="H286" s="251">
        <v>1</v>
      </c>
      <c r="I286" s="252"/>
      <c r="J286" s="247"/>
      <c r="K286" s="247"/>
      <c r="L286" s="253"/>
      <c r="M286" s="254"/>
      <c r="N286" s="255"/>
      <c r="O286" s="255"/>
      <c r="P286" s="255"/>
      <c r="Q286" s="255"/>
      <c r="R286" s="255"/>
      <c r="S286" s="255"/>
      <c r="T286" s="256"/>
      <c r="AT286" s="257" t="s">
        <v>158</v>
      </c>
      <c r="AU286" s="257" t="s">
        <v>80</v>
      </c>
      <c r="AV286" s="12" t="s">
        <v>80</v>
      </c>
      <c r="AW286" s="12" t="s">
        <v>34</v>
      </c>
      <c r="AX286" s="12" t="s">
        <v>70</v>
      </c>
      <c r="AY286" s="257" t="s">
        <v>148</v>
      </c>
    </row>
    <row r="287" s="12" customFormat="1">
      <c r="B287" s="246"/>
      <c r="C287" s="247"/>
      <c r="D287" s="248" t="s">
        <v>158</v>
      </c>
      <c r="E287" s="249" t="s">
        <v>21</v>
      </c>
      <c r="F287" s="250" t="s">
        <v>1593</v>
      </c>
      <c r="G287" s="247"/>
      <c r="H287" s="251">
        <v>1</v>
      </c>
      <c r="I287" s="252"/>
      <c r="J287" s="247"/>
      <c r="K287" s="247"/>
      <c r="L287" s="253"/>
      <c r="M287" s="254"/>
      <c r="N287" s="255"/>
      <c r="O287" s="255"/>
      <c r="P287" s="255"/>
      <c r="Q287" s="255"/>
      <c r="R287" s="255"/>
      <c r="S287" s="255"/>
      <c r="T287" s="256"/>
      <c r="AT287" s="257" t="s">
        <v>158</v>
      </c>
      <c r="AU287" s="257" t="s">
        <v>80</v>
      </c>
      <c r="AV287" s="12" t="s">
        <v>80</v>
      </c>
      <c r="AW287" s="12" t="s">
        <v>34</v>
      </c>
      <c r="AX287" s="12" t="s">
        <v>70</v>
      </c>
      <c r="AY287" s="257" t="s">
        <v>148</v>
      </c>
    </row>
    <row r="288" s="12" customFormat="1">
      <c r="B288" s="246"/>
      <c r="C288" s="247"/>
      <c r="D288" s="248" t="s">
        <v>158</v>
      </c>
      <c r="E288" s="249" t="s">
        <v>21</v>
      </c>
      <c r="F288" s="250" t="s">
        <v>1594</v>
      </c>
      <c r="G288" s="247"/>
      <c r="H288" s="251">
        <v>1</v>
      </c>
      <c r="I288" s="252"/>
      <c r="J288" s="247"/>
      <c r="K288" s="247"/>
      <c r="L288" s="253"/>
      <c r="M288" s="254"/>
      <c r="N288" s="255"/>
      <c r="O288" s="255"/>
      <c r="P288" s="255"/>
      <c r="Q288" s="255"/>
      <c r="R288" s="255"/>
      <c r="S288" s="255"/>
      <c r="T288" s="256"/>
      <c r="AT288" s="257" t="s">
        <v>158</v>
      </c>
      <c r="AU288" s="257" t="s">
        <v>80</v>
      </c>
      <c r="AV288" s="12" t="s">
        <v>80</v>
      </c>
      <c r="AW288" s="12" t="s">
        <v>34</v>
      </c>
      <c r="AX288" s="12" t="s">
        <v>70</v>
      </c>
      <c r="AY288" s="257" t="s">
        <v>148</v>
      </c>
    </row>
    <row r="289" s="14" customFormat="1">
      <c r="B289" s="268"/>
      <c r="C289" s="269"/>
      <c r="D289" s="248" t="s">
        <v>158</v>
      </c>
      <c r="E289" s="270" t="s">
        <v>21</v>
      </c>
      <c r="F289" s="271" t="s">
        <v>174</v>
      </c>
      <c r="G289" s="269"/>
      <c r="H289" s="272">
        <v>3</v>
      </c>
      <c r="I289" s="273"/>
      <c r="J289" s="269"/>
      <c r="K289" s="269"/>
      <c r="L289" s="274"/>
      <c r="M289" s="275"/>
      <c r="N289" s="276"/>
      <c r="O289" s="276"/>
      <c r="P289" s="276"/>
      <c r="Q289" s="276"/>
      <c r="R289" s="276"/>
      <c r="S289" s="276"/>
      <c r="T289" s="277"/>
      <c r="AT289" s="278" t="s">
        <v>158</v>
      </c>
      <c r="AU289" s="278" t="s">
        <v>80</v>
      </c>
      <c r="AV289" s="14" t="s">
        <v>156</v>
      </c>
      <c r="AW289" s="14" t="s">
        <v>34</v>
      </c>
      <c r="AX289" s="14" t="s">
        <v>78</v>
      </c>
      <c r="AY289" s="278" t="s">
        <v>148</v>
      </c>
    </row>
    <row r="290" s="1" customFormat="1" ht="16.5" customHeight="1">
      <c r="B290" s="47"/>
      <c r="C290" s="234" t="s">
        <v>929</v>
      </c>
      <c r="D290" s="234" t="s">
        <v>151</v>
      </c>
      <c r="E290" s="235" t="s">
        <v>1595</v>
      </c>
      <c r="F290" s="236" t="s">
        <v>1596</v>
      </c>
      <c r="G290" s="237" t="s">
        <v>1146</v>
      </c>
      <c r="H290" s="238">
        <v>2</v>
      </c>
      <c r="I290" s="239"/>
      <c r="J290" s="240">
        <f>ROUND(I290*H290,2)</f>
        <v>0</v>
      </c>
      <c r="K290" s="236" t="s">
        <v>155</v>
      </c>
      <c r="L290" s="73"/>
      <c r="M290" s="241" t="s">
        <v>21</v>
      </c>
      <c r="N290" s="242" t="s">
        <v>41</v>
      </c>
      <c r="O290" s="48"/>
      <c r="P290" s="243">
        <f>O290*H290</f>
        <v>0</v>
      </c>
      <c r="Q290" s="243">
        <v>0.00189</v>
      </c>
      <c r="R290" s="243">
        <f>Q290*H290</f>
        <v>0.0037799999999999999</v>
      </c>
      <c r="S290" s="243">
        <v>0</v>
      </c>
      <c r="T290" s="244">
        <f>S290*H290</f>
        <v>0</v>
      </c>
      <c r="AR290" s="25" t="s">
        <v>238</v>
      </c>
      <c r="AT290" s="25" t="s">
        <v>151</v>
      </c>
      <c r="AU290" s="25" t="s">
        <v>80</v>
      </c>
      <c r="AY290" s="25" t="s">
        <v>148</v>
      </c>
      <c r="BE290" s="245">
        <f>IF(N290="základní",J290,0)</f>
        <v>0</v>
      </c>
      <c r="BF290" s="245">
        <f>IF(N290="snížená",J290,0)</f>
        <v>0</v>
      </c>
      <c r="BG290" s="245">
        <f>IF(N290="zákl. přenesená",J290,0)</f>
        <v>0</v>
      </c>
      <c r="BH290" s="245">
        <f>IF(N290="sníž. přenesená",J290,0)</f>
        <v>0</v>
      </c>
      <c r="BI290" s="245">
        <f>IF(N290="nulová",J290,0)</f>
        <v>0</v>
      </c>
      <c r="BJ290" s="25" t="s">
        <v>78</v>
      </c>
      <c r="BK290" s="245">
        <f>ROUND(I290*H290,2)</f>
        <v>0</v>
      </c>
      <c r="BL290" s="25" t="s">
        <v>238</v>
      </c>
      <c r="BM290" s="25" t="s">
        <v>1597</v>
      </c>
    </row>
    <row r="291" s="1" customFormat="1" ht="25.5" customHeight="1">
      <c r="B291" s="47"/>
      <c r="C291" s="234" t="s">
        <v>937</v>
      </c>
      <c r="D291" s="234" t="s">
        <v>151</v>
      </c>
      <c r="E291" s="235" t="s">
        <v>1598</v>
      </c>
      <c r="F291" s="236" t="s">
        <v>1599</v>
      </c>
      <c r="G291" s="237" t="s">
        <v>185</v>
      </c>
      <c r="H291" s="238">
        <v>1</v>
      </c>
      <c r="I291" s="239"/>
      <c r="J291" s="240">
        <f>ROUND(I291*H291,2)</f>
        <v>0</v>
      </c>
      <c r="K291" s="236" t="s">
        <v>155</v>
      </c>
      <c r="L291" s="73"/>
      <c r="M291" s="241" t="s">
        <v>21</v>
      </c>
      <c r="N291" s="242" t="s">
        <v>41</v>
      </c>
      <c r="O291" s="48"/>
      <c r="P291" s="243">
        <f>O291*H291</f>
        <v>0</v>
      </c>
      <c r="Q291" s="243">
        <v>0.00142</v>
      </c>
      <c r="R291" s="243">
        <f>Q291*H291</f>
        <v>0.00142</v>
      </c>
      <c r="S291" s="243">
        <v>0</v>
      </c>
      <c r="T291" s="244">
        <f>S291*H291</f>
        <v>0</v>
      </c>
      <c r="AR291" s="25" t="s">
        <v>238</v>
      </c>
      <c r="AT291" s="25" t="s">
        <v>151</v>
      </c>
      <c r="AU291" s="25" t="s">
        <v>80</v>
      </c>
      <c r="AY291" s="25" t="s">
        <v>148</v>
      </c>
      <c r="BE291" s="245">
        <f>IF(N291="základní",J291,0)</f>
        <v>0</v>
      </c>
      <c r="BF291" s="245">
        <f>IF(N291="snížená",J291,0)</f>
        <v>0</v>
      </c>
      <c r="BG291" s="245">
        <f>IF(N291="zákl. přenesená",J291,0)</f>
        <v>0</v>
      </c>
      <c r="BH291" s="245">
        <f>IF(N291="sníž. přenesená",J291,0)</f>
        <v>0</v>
      </c>
      <c r="BI291" s="245">
        <f>IF(N291="nulová",J291,0)</f>
        <v>0</v>
      </c>
      <c r="BJ291" s="25" t="s">
        <v>78</v>
      </c>
      <c r="BK291" s="245">
        <f>ROUND(I291*H291,2)</f>
        <v>0</v>
      </c>
      <c r="BL291" s="25" t="s">
        <v>238</v>
      </c>
      <c r="BM291" s="25" t="s">
        <v>1600</v>
      </c>
    </row>
    <row r="292" s="1" customFormat="1">
      <c r="B292" s="47"/>
      <c r="C292" s="75"/>
      <c r="D292" s="248" t="s">
        <v>459</v>
      </c>
      <c r="E292" s="75"/>
      <c r="F292" s="300" t="s">
        <v>1601</v>
      </c>
      <c r="G292" s="75"/>
      <c r="H292" s="75"/>
      <c r="I292" s="204"/>
      <c r="J292" s="75"/>
      <c r="K292" s="75"/>
      <c r="L292" s="73"/>
      <c r="M292" s="301"/>
      <c r="N292" s="48"/>
      <c r="O292" s="48"/>
      <c r="P292" s="48"/>
      <c r="Q292" s="48"/>
      <c r="R292" s="48"/>
      <c r="S292" s="48"/>
      <c r="T292" s="96"/>
      <c r="AT292" s="25" t="s">
        <v>459</v>
      </c>
      <c r="AU292" s="25" t="s">
        <v>80</v>
      </c>
    </row>
    <row r="293" s="1" customFormat="1" ht="16.5" customHeight="1">
      <c r="B293" s="47"/>
      <c r="C293" s="279" t="s">
        <v>943</v>
      </c>
      <c r="D293" s="279" t="s">
        <v>188</v>
      </c>
      <c r="E293" s="280" t="s">
        <v>1602</v>
      </c>
      <c r="F293" s="281" t="s">
        <v>1603</v>
      </c>
      <c r="G293" s="282" t="s">
        <v>185</v>
      </c>
      <c r="H293" s="283">
        <v>1</v>
      </c>
      <c r="I293" s="284"/>
      <c r="J293" s="285">
        <f>ROUND(I293*H293,2)</f>
        <v>0</v>
      </c>
      <c r="K293" s="281" t="s">
        <v>21</v>
      </c>
      <c r="L293" s="286"/>
      <c r="M293" s="287" t="s">
        <v>21</v>
      </c>
      <c r="N293" s="288" t="s">
        <v>41</v>
      </c>
      <c r="O293" s="48"/>
      <c r="P293" s="243">
        <f>O293*H293</f>
        <v>0</v>
      </c>
      <c r="Q293" s="243">
        <v>0.0018</v>
      </c>
      <c r="R293" s="243">
        <f>Q293*H293</f>
        <v>0.0018</v>
      </c>
      <c r="S293" s="243">
        <v>0</v>
      </c>
      <c r="T293" s="244">
        <f>S293*H293</f>
        <v>0</v>
      </c>
      <c r="AR293" s="25" t="s">
        <v>332</v>
      </c>
      <c r="AT293" s="25" t="s">
        <v>188</v>
      </c>
      <c r="AU293" s="25" t="s">
        <v>80</v>
      </c>
      <c r="AY293" s="25" t="s">
        <v>148</v>
      </c>
      <c r="BE293" s="245">
        <f>IF(N293="základní",J293,0)</f>
        <v>0</v>
      </c>
      <c r="BF293" s="245">
        <f>IF(N293="snížená",J293,0)</f>
        <v>0</v>
      </c>
      <c r="BG293" s="245">
        <f>IF(N293="zákl. přenesená",J293,0)</f>
        <v>0</v>
      </c>
      <c r="BH293" s="245">
        <f>IF(N293="sníž. přenesená",J293,0)</f>
        <v>0</v>
      </c>
      <c r="BI293" s="245">
        <f>IF(N293="nulová",J293,0)</f>
        <v>0</v>
      </c>
      <c r="BJ293" s="25" t="s">
        <v>78</v>
      </c>
      <c r="BK293" s="245">
        <f>ROUND(I293*H293,2)</f>
        <v>0</v>
      </c>
      <c r="BL293" s="25" t="s">
        <v>238</v>
      </c>
      <c r="BM293" s="25" t="s">
        <v>1604</v>
      </c>
    </row>
    <row r="294" s="1" customFormat="1">
      <c r="B294" s="47"/>
      <c r="C294" s="75"/>
      <c r="D294" s="248" t="s">
        <v>459</v>
      </c>
      <c r="E294" s="75"/>
      <c r="F294" s="300" t="s">
        <v>1605</v>
      </c>
      <c r="G294" s="75"/>
      <c r="H294" s="75"/>
      <c r="I294" s="204"/>
      <c r="J294" s="75"/>
      <c r="K294" s="75"/>
      <c r="L294" s="73"/>
      <c r="M294" s="301"/>
      <c r="N294" s="48"/>
      <c r="O294" s="48"/>
      <c r="P294" s="48"/>
      <c r="Q294" s="48"/>
      <c r="R294" s="48"/>
      <c r="S294" s="48"/>
      <c r="T294" s="96"/>
      <c r="AT294" s="25" t="s">
        <v>459</v>
      </c>
      <c r="AU294" s="25" t="s">
        <v>80</v>
      </c>
    </row>
    <row r="295" s="1" customFormat="1" ht="16.5" customHeight="1">
      <c r="B295" s="47"/>
      <c r="C295" s="234" t="s">
        <v>949</v>
      </c>
      <c r="D295" s="234" t="s">
        <v>151</v>
      </c>
      <c r="E295" s="235" t="s">
        <v>1606</v>
      </c>
      <c r="F295" s="236" t="s">
        <v>1607</v>
      </c>
      <c r="G295" s="237" t="s">
        <v>1146</v>
      </c>
      <c r="H295" s="238">
        <v>68</v>
      </c>
      <c r="I295" s="239"/>
      <c r="J295" s="240">
        <f>ROUND(I295*H295,2)</f>
        <v>0</v>
      </c>
      <c r="K295" s="236" t="s">
        <v>155</v>
      </c>
      <c r="L295" s="73"/>
      <c r="M295" s="241" t="s">
        <v>21</v>
      </c>
      <c r="N295" s="242" t="s">
        <v>41</v>
      </c>
      <c r="O295" s="48"/>
      <c r="P295" s="243">
        <f>O295*H295</f>
        <v>0</v>
      </c>
      <c r="Q295" s="243">
        <v>0.00029999999999999997</v>
      </c>
      <c r="R295" s="243">
        <f>Q295*H295</f>
        <v>0.020399999999999998</v>
      </c>
      <c r="S295" s="243">
        <v>0</v>
      </c>
      <c r="T295" s="244">
        <f>S295*H295</f>
        <v>0</v>
      </c>
      <c r="AR295" s="25" t="s">
        <v>238</v>
      </c>
      <c r="AT295" s="25" t="s">
        <v>151</v>
      </c>
      <c r="AU295" s="25" t="s">
        <v>80</v>
      </c>
      <c r="AY295" s="25" t="s">
        <v>148</v>
      </c>
      <c r="BE295" s="245">
        <f>IF(N295="základní",J295,0)</f>
        <v>0</v>
      </c>
      <c r="BF295" s="245">
        <f>IF(N295="snížená",J295,0)</f>
        <v>0</v>
      </c>
      <c r="BG295" s="245">
        <f>IF(N295="zákl. přenesená",J295,0)</f>
        <v>0</v>
      </c>
      <c r="BH295" s="245">
        <f>IF(N295="sníž. přenesená",J295,0)</f>
        <v>0</v>
      </c>
      <c r="BI295" s="245">
        <f>IF(N295="nulová",J295,0)</f>
        <v>0</v>
      </c>
      <c r="BJ295" s="25" t="s">
        <v>78</v>
      </c>
      <c r="BK295" s="245">
        <f>ROUND(I295*H295,2)</f>
        <v>0</v>
      </c>
      <c r="BL295" s="25" t="s">
        <v>238</v>
      </c>
      <c r="BM295" s="25" t="s">
        <v>1608</v>
      </c>
    </row>
    <row r="296" s="1" customFormat="1" ht="16.5" customHeight="1">
      <c r="B296" s="47"/>
      <c r="C296" s="234" t="s">
        <v>958</v>
      </c>
      <c r="D296" s="234" t="s">
        <v>151</v>
      </c>
      <c r="E296" s="235" t="s">
        <v>1609</v>
      </c>
      <c r="F296" s="236" t="s">
        <v>1610</v>
      </c>
      <c r="G296" s="237" t="s">
        <v>185</v>
      </c>
      <c r="H296" s="238">
        <v>1</v>
      </c>
      <c r="I296" s="239"/>
      <c r="J296" s="240">
        <f>ROUND(I296*H296,2)</f>
        <v>0</v>
      </c>
      <c r="K296" s="236" t="s">
        <v>155</v>
      </c>
      <c r="L296" s="73"/>
      <c r="M296" s="241" t="s">
        <v>21</v>
      </c>
      <c r="N296" s="242" t="s">
        <v>41</v>
      </c>
      <c r="O296" s="48"/>
      <c r="P296" s="243">
        <f>O296*H296</f>
        <v>0</v>
      </c>
      <c r="Q296" s="243">
        <v>0.00109</v>
      </c>
      <c r="R296" s="243">
        <f>Q296*H296</f>
        <v>0.00109</v>
      </c>
      <c r="S296" s="243">
        <v>0</v>
      </c>
      <c r="T296" s="244">
        <f>S296*H296</f>
        <v>0</v>
      </c>
      <c r="AR296" s="25" t="s">
        <v>238</v>
      </c>
      <c r="AT296" s="25" t="s">
        <v>151</v>
      </c>
      <c r="AU296" s="25" t="s">
        <v>80</v>
      </c>
      <c r="AY296" s="25" t="s">
        <v>148</v>
      </c>
      <c r="BE296" s="245">
        <f>IF(N296="základní",J296,0)</f>
        <v>0</v>
      </c>
      <c r="BF296" s="245">
        <f>IF(N296="snížená",J296,0)</f>
        <v>0</v>
      </c>
      <c r="BG296" s="245">
        <f>IF(N296="zákl. přenesená",J296,0)</f>
        <v>0</v>
      </c>
      <c r="BH296" s="245">
        <f>IF(N296="sníž. přenesená",J296,0)</f>
        <v>0</v>
      </c>
      <c r="BI296" s="245">
        <f>IF(N296="nulová",J296,0)</f>
        <v>0</v>
      </c>
      <c r="BJ296" s="25" t="s">
        <v>78</v>
      </c>
      <c r="BK296" s="245">
        <f>ROUND(I296*H296,2)</f>
        <v>0</v>
      </c>
      <c r="BL296" s="25" t="s">
        <v>238</v>
      </c>
      <c r="BM296" s="25" t="s">
        <v>1611</v>
      </c>
    </row>
    <row r="297" s="1" customFormat="1" ht="25.5" customHeight="1">
      <c r="B297" s="47"/>
      <c r="C297" s="234" t="s">
        <v>964</v>
      </c>
      <c r="D297" s="234" t="s">
        <v>151</v>
      </c>
      <c r="E297" s="235" t="s">
        <v>1612</v>
      </c>
      <c r="F297" s="236" t="s">
        <v>1613</v>
      </c>
      <c r="G297" s="237" t="s">
        <v>1146</v>
      </c>
      <c r="H297" s="238">
        <v>2</v>
      </c>
      <c r="I297" s="239"/>
      <c r="J297" s="240">
        <f>ROUND(I297*H297,2)</f>
        <v>0</v>
      </c>
      <c r="K297" s="236" t="s">
        <v>155</v>
      </c>
      <c r="L297" s="73"/>
      <c r="M297" s="241" t="s">
        <v>21</v>
      </c>
      <c r="N297" s="242" t="s">
        <v>41</v>
      </c>
      <c r="O297" s="48"/>
      <c r="P297" s="243">
        <f>O297*H297</f>
        <v>0</v>
      </c>
      <c r="Q297" s="243">
        <v>9.0000000000000006E-05</v>
      </c>
      <c r="R297" s="243">
        <f>Q297*H297</f>
        <v>0.00018000000000000001</v>
      </c>
      <c r="S297" s="243">
        <v>0</v>
      </c>
      <c r="T297" s="244">
        <f>S297*H297</f>
        <v>0</v>
      </c>
      <c r="AR297" s="25" t="s">
        <v>238</v>
      </c>
      <c r="AT297" s="25" t="s">
        <v>151</v>
      </c>
      <c r="AU297" s="25" t="s">
        <v>80</v>
      </c>
      <c r="AY297" s="25" t="s">
        <v>148</v>
      </c>
      <c r="BE297" s="245">
        <f>IF(N297="základní",J297,0)</f>
        <v>0</v>
      </c>
      <c r="BF297" s="245">
        <f>IF(N297="snížená",J297,0)</f>
        <v>0</v>
      </c>
      <c r="BG297" s="245">
        <f>IF(N297="zákl. přenesená",J297,0)</f>
        <v>0</v>
      </c>
      <c r="BH297" s="245">
        <f>IF(N297="sníž. přenesená",J297,0)</f>
        <v>0</v>
      </c>
      <c r="BI297" s="245">
        <f>IF(N297="nulová",J297,0)</f>
        <v>0</v>
      </c>
      <c r="BJ297" s="25" t="s">
        <v>78</v>
      </c>
      <c r="BK297" s="245">
        <f>ROUND(I297*H297,2)</f>
        <v>0</v>
      </c>
      <c r="BL297" s="25" t="s">
        <v>238</v>
      </c>
      <c r="BM297" s="25" t="s">
        <v>1614</v>
      </c>
    </row>
    <row r="298" s="1" customFormat="1" ht="16.5" customHeight="1">
      <c r="B298" s="47"/>
      <c r="C298" s="279" t="s">
        <v>968</v>
      </c>
      <c r="D298" s="279" t="s">
        <v>188</v>
      </c>
      <c r="E298" s="280" t="s">
        <v>1615</v>
      </c>
      <c r="F298" s="281" t="s">
        <v>1616</v>
      </c>
      <c r="G298" s="282" t="s">
        <v>185</v>
      </c>
      <c r="H298" s="283">
        <v>2</v>
      </c>
      <c r="I298" s="284"/>
      <c r="J298" s="285">
        <f>ROUND(I298*H298,2)</f>
        <v>0</v>
      </c>
      <c r="K298" s="281" t="s">
        <v>155</v>
      </c>
      <c r="L298" s="286"/>
      <c r="M298" s="287" t="s">
        <v>21</v>
      </c>
      <c r="N298" s="288" t="s">
        <v>41</v>
      </c>
      <c r="O298" s="48"/>
      <c r="P298" s="243">
        <f>O298*H298</f>
        <v>0</v>
      </c>
      <c r="Q298" s="243">
        <v>0.00021000000000000001</v>
      </c>
      <c r="R298" s="243">
        <f>Q298*H298</f>
        <v>0.00042000000000000002</v>
      </c>
      <c r="S298" s="243">
        <v>0</v>
      </c>
      <c r="T298" s="244">
        <f>S298*H298</f>
        <v>0</v>
      </c>
      <c r="AR298" s="25" t="s">
        <v>332</v>
      </c>
      <c r="AT298" s="25" t="s">
        <v>188</v>
      </c>
      <c r="AU298" s="25" t="s">
        <v>80</v>
      </c>
      <c r="AY298" s="25" t="s">
        <v>148</v>
      </c>
      <c r="BE298" s="245">
        <f>IF(N298="základní",J298,0)</f>
        <v>0</v>
      </c>
      <c r="BF298" s="245">
        <f>IF(N298="snížená",J298,0)</f>
        <v>0</v>
      </c>
      <c r="BG298" s="245">
        <f>IF(N298="zákl. přenesená",J298,0)</f>
        <v>0</v>
      </c>
      <c r="BH298" s="245">
        <f>IF(N298="sníž. přenesená",J298,0)</f>
        <v>0</v>
      </c>
      <c r="BI298" s="245">
        <f>IF(N298="nulová",J298,0)</f>
        <v>0</v>
      </c>
      <c r="BJ298" s="25" t="s">
        <v>78</v>
      </c>
      <c r="BK298" s="245">
        <f>ROUND(I298*H298,2)</f>
        <v>0</v>
      </c>
      <c r="BL298" s="25" t="s">
        <v>238</v>
      </c>
      <c r="BM298" s="25" t="s">
        <v>1617</v>
      </c>
    </row>
    <row r="299" s="1" customFormat="1" ht="25.5" customHeight="1">
      <c r="B299" s="47"/>
      <c r="C299" s="234" t="s">
        <v>974</v>
      </c>
      <c r="D299" s="234" t="s">
        <v>151</v>
      </c>
      <c r="E299" s="235" t="s">
        <v>1618</v>
      </c>
      <c r="F299" s="236" t="s">
        <v>1619</v>
      </c>
      <c r="G299" s="237" t="s">
        <v>1146</v>
      </c>
      <c r="H299" s="238">
        <v>1</v>
      </c>
      <c r="I299" s="239"/>
      <c r="J299" s="240">
        <f>ROUND(I299*H299,2)</f>
        <v>0</v>
      </c>
      <c r="K299" s="236" t="s">
        <v>155</v>
      </c>
      <c r="L299" s="73"/>
      <c r="M299" s="241" t="s">
        <v>21</v>
      </c>
      <c r="N299" s="242" t="s">
        <v>41</v>
      </c>
      <c r="O299" s="48"/>
      <c r="P299" s="243">
        <f>O299*H299</f>
        <v>0</v>
      </c>
      <c r="Q299" s="243">
        <v>0.0020799999999999998</v>
      </c>
      <c r="R299" s="243">
        <f>Q299*H299</f>
        <v>0.0020799999999999998</v>
      </c>
      <c r="S299" s="243">
        <v>0</v>
      </c>
      <c r="T299" s="244">
        <f>S299*H299</f>
        <v>0</v>
      </c>
      <c r="AR299" s="25" t="s">
        <v>238</v>
      </c>
      <c r="AT299" s="25" t="s">
        <v>151</v>
      </c>
      <c r="AU299" s="25" t="s">
        <v>80</v>
      </c>
      <c r="AY299" s="25" t="s">
        <v>148</v>
      </c>
      <c r="BE299" s="245">
        <f>IF(N299="základní",J299,0)</f>
        <v>0</v>
      </c>
      <c r="BF299" s="245">
        <f>IF(N299="snížená",J299,0)</f>
        <v>0</v>
      </c>
      <c r="BG299" s="245">
        <f>IF(N299="zákl. přenesená",J299,0)</f>
        <v>0</v>
      </c>
      <c r="BH299" s="245">
        <f>IF(N299="sníž. přenesená",J299,0)</f>
        <v>0</v>
      </c>
      <c r="BI299" s="245">
        <f>IF(N299="nulová",J299,0)</f>
        <v>0</v>
      </c>
      <c r="BJ299" s="25" t="s">
        <v>78</v>
      </c>
      <c r="BK299" s="245">
        <f>ROUND(I299*H299,2)</f>
        <v>0</v>
      </c>
      <c r="BL299" s="25" t="s">
        <v>238</v>
      </c>
      <c r="BM299" s="25" t="s">
        <v>1620</v>
      </c>
    </row>
    <row r="300" s="12" customFormat="1">
      <c r="B300" s="246"/>
      <c r="C300" s="247"/>
      <c r="D300" s="248" t="s">
        <v>158</v>
      </c>
      <c r="E300" s="249" t="s">
        <v>21</v>
      </c>
      <c r="F300" s="250" t="s">
        <v>1621</v>
      </c>
      <c r="G300" s="247"/>
      <c r="H300" s="251">
        <v>1</v>
      </c>
      <c r="I300" s="252"/>
      <c r="J300" s="247"/>
      <c r="K300" s="247"/>
      <c r="L300" s="253"/>
      <c r="M300" s="254"/>
      <c r="N300" s="255"/>
      <c r="O300" s="255"/>
      <c r="P300" s="255"/>
      <c r="Q300" s="255"/>
      <c r="R300" s="255"/>
      <c r="S300" s="255"/>
      <c r="T300" s="256"/>
      <c r="AT300" s="257" t="s">
        <v>158</v>
      </c>
      <c r="AU300" s="257" t="s">
        <v>80</v>
      </c>
      <c r="AV300" s="12" t="s">
        <v>80</v>
      </c>
      <c r="AW300" s="12" t="s">
        <v>34</v>
      </c>
      <c r="AX300" s="12" t="s">
        <v>78</v>
      </c>
      <c r="AY300" s="257" t="s">
        <v>148</v>
      </c>
    </row>
    <row r="301" s="1" customFormat="1" ht="25.5" customHeight="1">
      <c r="B301" s="47"/>
      <c r="C301" s="234" t="s">
        <v>984</v>
      </c>
      <c r="D301" s="234" t="s">
        <v>151</v>
      </c>
      <c r="E301" s="235" t="s">
        <v>1622</v>
      </c>
      <c r="F301" s="236" t="s">
        <v>1623</v>
      </c>
      <c r="G301" s="237" t="s">
        <v>1146</v>
      </c>
      <c r="H301" s="238">
        <v>3</v>
      </c>
      <c r="I301" s="239"/>
      <c r="J301" s="240">
        <f>ROUND(I301*H301,2)</f>
        <v>0</v>
      </c>
      <c r="K301" s="236" t="s">
        <v>155</v>
      </c>
      <c r="L301" s="73"/>
      <c r="M301" s="241" t="s">
        <v>21</v>
      </c>
      <c r="N301" s="242" t="s">
        <v>41</v>
      </c>
      <c r="O301" s="48"/>
      <c r="P301" s="243">
        <f>O301*H301</f>
        <v>0</v>
      </c>
      <c r="Q301" s="243">
        <v>0.0019599999999999999</v>
      </c>
      <c r="R301" s="243">
        <f>Q301*H301</f>
        <v>0.0058799999999999998</v>
      </c>
      <c r="S301" s="243">
        <v>0</v>
      </c>
      <c r="T301" s="244">
        <f>S301*H301</f>
        <v>0</v>
      </c>
      <c r="AR301" s="25" t="s">
        <v>238</v>
      </c>
      <c r="AT301" s="25" t="s">
        <v>151</v>
      </c>
      <c r="AU301" s="25" t="s">
        <v>80</v>
      </c>
      <c r="AY301" s="25" t="s">
        <v>148</v>
      </c>
      <c r="BE301" s="245">
        <f>IF(N301="základní",J301,0)</f>
        <v>0</v>
      </c>
      <c r="BF301" s="245">
        <f>IF(N301="snížená",J301,0)</f>
        <v>0</v>
      </c>
      <c r="BG301" s="245">
        <f>IF(N301="zákl. přenesená",J301,0)</f>
        <v>0</v>
      </c>
      <c r="BH301" s="245">
        <f>IF(N301="sníž. přenesená",J301,0)</f>
        <v>0</v>
      </c>
      <c r="BI301" s="245">
        <f>IF(N301="nulová",J301,0)</f>
        <v>0</v>
      </c>
      <c r="BJ301" s="25" t="s">
        <v>78</v>
      </c>
      <c r="BK301" s="245">
        <f>ROUND(I301*H301,2)</f>
        <v>0</v>
      </c>
      <c r="BL301" s="25" t="s">
        <v>238</v>
      </c>
      <c r="BM301" s="25" t="s">
        <v>1624</v>
      </c>
    </row>
    <row r="302" s="12" customFormat="1">
      <c r="B302" s="246"/>
      <c r="C302" s="247"/>
      <c r="D302" s="248" t="s">
        <v>158</v>
      </c>
      <c r="E302" s="249" t="s">
        <v>21</v>
      </c>
      <c r="F302" s="250" t="s">
        <v>1625</v>
      </c>
      <c r="G302" s="247"/>
      <c r="H302" s="251">
        <v>3</v>
      </c>
      <c r="I302" s="252"/>
      <c r="J302" s="247"/>
      <c r="K302" s="247"/>
      <c r="L302" s="253"/>
      <c r="M302" s="254"/>
      <c r="N302" s="255"/>
      <c r="O302" s="255"/>
      <c r="P302" s="255"/>
      <c r="Q302" s="255"/>
      <c r="R302" s="255"/>
      <c r="S302" s="255"/>
      <c r="T302" s="256"/>
      <c r="AT302" s="257" t="s">
        <v>158</v>
      </c>
      <c r="AU302" s="257" t="s">
        <v>80</v>
      </c>
      <c r="AV302" s="12" t="s">
        <v>80</v>
      </c>
      <c r="AW302" s="12" t="s">
        <v>34</v>
      </c>
      <c r="AX302" s="12" t="s">
        <v>78</v>
      </c>
      <c r="AY302" s="257" t="s">
        <v>148</v>
      </c>
    </row>
    <row r="303" s="1" customFormat="1" ht="25.5" customHeight="1">
      <c r="B303" s="47"/>
      <c r="C303" s="234" t="s">
        <v>988</v>
      </c>
      <c r="D303" s="234" t="s">
        <v>151</v>
      </c>
      <c r="E303" s="235" t="s">
        <v>1626</v>
      </c>
      <c r="F303" s="236" t="s">
        <v>1627</v>
      </c>
      <c r="G303" s="237" t="s">
        <v>1146</v>
      </c>
      <c r="H303" s="238">
        <v>5</v>
      </c>
      <c r="I303" s="239"/>
      <c r="J303" s="240">
        <f>ROUND(I303*H303,2)</f>
        <v>0</v>
      </c>
      <c r="K303" s="236" t="s">
        <v>155</v>
      </c>
      <c r="L303" s="73"/>
      <c r="M303" s="241" t="s">
        <v>21</v>
      </c>
      <c r="N303" s="242" t="s">
        <v>41</v>
      </c>
      <c r="O303" s="48"/>
      <c r="P303" s="243">
        <f>O303*H303</f>
        <v>0</v>
      </c>
      <c r="Q303" s="243">
        <v>0.0018</v>
      </c>
      <c r="R303" s="243">
        <f>Q303*H303</f>
        <v>0.0089999999999999993</v>
      </c>
      <c r="S303" s="243">
        <v>0</v>
      </c>
      <c r="T303" s="244">
        <f>S303*H303</f>
        <v>0</v>
      </c>
      <c r="AR303" s="25" t="s">
        <v>238</v>
      </c>
      <c r="AT303" s="25" t="s">
        <v>151</v>
      </c>
      <c r="AU303" s="25" t="s">
        <v>80</v>
      </c>
      <c r="AY303" s="25" t="s">
        <v>148</v>
      </c>
      <c r="BE303" s="245">
        <f>IF(N303="základní",J303,0)</f>
        <v>0</v>
      </c>
      <c r="BF303" s="245">
        <f>IF(N303="snížená",J303,0)</f>
        <v>0</v>
      </c>
      <c r="BG303" s="245">
        <f>IF(N303="zákl. přenesená",J303,0)</f>
        <v>0</v>
      </c>
      <c r="BH303" s="245">
        <f>IF(N303="sníž. přenesená",J303,0)</f>
        <v>0</v>
      </c>
      <c r="BI303" s="245">
        <f>IF(N303="nulová",J303,0)</f>
        <v>0</v>
      </c>
      <c r="BJ303" s="25" t="s">
        <v>78</v>
      </c>
      <c r="BK303" s="245">
        <f>ROUND(I303*H303,2)</f>
        <v>0</v>
      </c>
      <c r="BL303" s="25" t="s">
        <v>238</v>
      </c>
      <c r="BM303" s="25" t="s">
        <v>1628</v>
      </c>
    </row>
    <row r="304" s="1" customFormat="1" ht="16.5" customHeight="1">
      <c r="B304" s="47"/>
      <c r="C304" s="234" t="s">
        <v>992</v>
      </c>
      <c r="D304" s="234" t="s">
        <v>151</v>
      </c>
      <c r="E304" s="235" t="s">
        <v>1629</v>
      </c>
      <c r="F304" s="236" t="s">
        <v>1630</v>
      </c>
      <c r="G304" s="237" t="s">
        <v>1146</v>
      </c>
      <c r="H304" s="238">
        <v>33</v>
      </c>
      <c r="I304" s="239"/>
      <c r="J304" s="240">
        <f>ROUND(I304*H304,2)</f>
        <v>0</v>
      </c>
      <c r="K304" s="236" t="s">
        <v>155</v>
      </c>
      <c r="L304" s="73"/>
      <c r="M304" s="241" t="s">
        <v>21</v>
      </c>
      <c r="N304" s="242" t="s">
        <v>41</v>
      </c>
      <c r="O304" s="48"/>
      <c r="P304" s="243">
        <f>O304*H304</f>
        <v>0</v>
      </c>
      <c r="Q304" s="243">
        <v>0.0018</v>
      </c>
      <c r="R304" s="243">
        <f>Q304*H304</f>
        <v>0.059400000000000001</v>
      </c>
      <c r="S304" s="243">
        <v>0</v>
      </c>
      <c r="T304" s="244">
        <f>S304*H304</f>
        <v>0</v>
      </c>
      <c r="AR304" s="25" t="s">
        <v>238</v>
      </c>
      <c r="AT304" s="25" t="s">
        <v>151</v>
      </c>
      <c r="AU304" s="25" t="s">
        <v>80</v>
      </c>
      <c r="AY304" s="25" t="s">
        <v>148</v>
      </c>
      <c r="BE304" s="245">
        <f>IF(N304="základní",J304,0)</f>
        <v>0</v>
      </c>
      <c r="BF304" s="245">
        <f>IF(N304="snížená",J304,0)</f>
        <v>0</v>
      </c>
      <c r="BG304" s="245">
        <f>IF(N304="zákl. přenesená",J304,0)</f>
        <v>0</v>
      </c>
      <c r="BH304" s="245">
        <f>IF(N304="sníž. přenesená",J304,0)</f>
        <v>0</v>
      </c>
      <c r="BI304" s="245">
        <f>IF(N304="nulová",J304,0)</f>
        <v>0</v>
      </c>
      <c r="BJ304" s="25" t="s">
        <v>78</v>
      </c>
      <c r="BK304" s="245">
        <f>ROUND(I304*H304,2)</f>
        <v>0</v>
      </c>
      <c r="BL304" s="25" t="s">
        <v>238</v>
      </c>
      <c r="BM304" s="25" t="s">
        <v>1631</v>
      </c>
    </row>
    <row r="305" s="1" customFormat="1" ht="16.5" customHeight="1">
      <c r="B305" s="47"/>
      <c r="C305" s="234" t="s">
        <v>1000</v>
      </c>
      <c r="D305" s="234" t="s">
        <v>151</v>
      </c>
      <c r="E305" s="235" t="s">
        <v>1632</v>
      </c>
      <c r="F305" s="236" t="s">
        <v>1633</v>
      </c>
      <c r="G305" s="237" t="s">
        <v>1146</v>
      </c>
      <c r="H305" s="238">
        <v>2</v>
      </c>
      <c r="I305" s="239"/>
      <c r="J305" s="240">
        <f>ROUND(I305*H305,2)</f>
        <v>0</v>
      </c>
      <c r="K305" s="236" t="s">
        <v>155</v>
      </c>
      <c r="L305" s="73"/>
      <c r="M305" s="241" t="s">
        <v>21</v>
      </c>
      <c r="N305" s="242" t="s">
        <v>41</v>
      </c>
      <c r="O305" s="48"/>
      <c r="P305" s="243">
        <f>O305*H305</f>
        <v>0</v>
      </c>
      <c r="Q305" s="243">
        <v>0.0018400000000000001</v>
      </c>
      <c r="R305" s="243">
        <f>Q305*H305</f>
        <v>0.0036800000000000001</v>
      </c>
      <c r="S305" s="243">
        <v>0</v>
      </c>
      <c r="T305" s="244">
        <f>S305*H305</f>
        <v>0</v>
      </c>
      <c r="AR305" s="25" t="s">
        <v>238</v>
      </c>
      <c r="AT305" s="25" t="s">
        <v>151</v>
      </c>
      <c r="AU305" s="25" t="s">
        <v>80</v>
      </c>
      <c r="AY305" s="25" t="s">
        <v>148</v>
      </c>
      <c r="BE305" s="245">
        <f>IF(N305="základní",J305,0)</f>
        <v>0</v>
      </c>
      <c r="BF305" s="245">
        <f>IF(N305="snížená",J305,0)</f>
        <v>0</v>
      </c>
      <c r="BG305" s="245">
        <f>IF(N305="zákl. přenesená",J305,0)</f>
        <v>0</v>
      </c>
      <c r="BH305" s="245">
        <f>IF(N305="sníž. přenesená",J305,0)</f>
        <v>0</v>
      </c>
      <c r="BI305" s="245">
        <f>IF(N305="nulová",J305,0)</f>
        <v>0</v>
      </c>
      <c r="BJ305" s="25" t="s">
        <v>78</v>
      </c>
      <c r="BK305" s="245">
        <f>ROUND(I305*H305,2)</f>
        <v>0</v>
      </c>
      <c r="BL305" s="25" t="s">
        <v>238</v>
      </c>
      <c r="BM305" s="25" t="s">
        <v>1634</v>
      </c>
    </row>
    <row r="306" s="1" customFormat="1" ht="16.5" customHeight="1">
      <c r="B306" s="47"/>
      <c r="C306" s="234" t="s">
        <v>1008</v>
      </c>
      <c r="D306" s="234" t="s">
        <v>151</v>
      </c>
      <c r="E306" s="235" t="s">
        <v>1635</v>
      </c>
      <c r="F306" s="236" t="s">
        <v>1636</v>
      </c>
      <c r="G306" s="237" t="s">
        <v>185</v>
      </c>
      <c r="H306" s="238">
        <v>6</v>
      </c>
      <c r="I306" s="239"/>
      <c r="J306" s="240">
        <f>ROUND(I306*H306,2)</f>
        <v>0</v>
      </c>
      <c r="K306" s="236" t="s">
        <v>155</v>
      </c>
      <c r="L306" s="73"/>
      <c r="M306" s="241" t="s">
        <v>21</v>
      </c>
      <c r="N306" s="242" t="s">
        <v>41</v>
      </c>
      <c r="O306" s="48"/>
      <c r="P306" s="243">
        <f>O306*H306</f>
        <v>0</v>
      </c>
      <c r="Q306" s="243">
        <v>0.00012999999999999999</v>
      </c>
      <c r="R306" s="243">
        <f>Q306*H306</f>
        <v>0.00077999999999999988</v>
      </c>
      <c r="S306" s="243">
        <v>0</v>
      </c>
      <c r="T306" s="244">
        <f>S306*H306</f>
        <v>0</v>
      </c>
      <c r="AR306" s="25" t="s">
        <v>238</v>
      </c>
      <c r="AT306" s="25" t="s">
        <v>151</v>
      </c>
      <c r="AU306" s="25" t="s">
        <v>80</v>
      </c>
      <c r="AY306" s="25" t="s">
        <v>148</v>
      </c>
      <c r="BE306" s="245">
        <f>IF(N306="základní",J306,0)</f>
        <v>0</v>
      </c>
      <c r="BF306" s="245">
        <f>IF(N306="snížená",J306,0)</f>
        <v>0</v>
      </c>
      <c r="BG306" s="245">
        <f>IF(N306="zákl. přenesená",J306,0)</f>
        <v>0</v>
      </c>
      <c r="BH306" s="245">
        <f>IF(N306="sníž. přenesená",J306,0)</f>
        <v>0</v>
      </c>
      <c r="BI306" s="245">
        <f>IF(N306="nulová",J306,0)</f>
        <v>0</v>
      </c>
      <c r="BJ306" s="25" t="s">
        <v>78</v>
      </c>
      <c r="BK306" s="245">
        <f>ROUND(I306*H306,2)</f>
        <v>0</v>
      </c>
      <c r="BL306" s="25" t="s">
        <v>238</v>
      </c>
      <c r="BM306" s="25" t="s">
        <v>1637</v>
      </c>
    </row>
    <row r="307" s="1" customFormat="1" ht="16.5" customHeight="1">
      <c r="B307" s="47"/>
      <c r="C307" s="279" t="s">
        <v>1013</v>
      </c>
      <c r="D307" s="279" t="s">
        <v>188</v>
      </c>
      <c r="E307" s="280" t="s">
        <v>1638</v>
      </c>
      <c r="F307" s="281" t="s">
        <v>1639</v>
      </c>
      <c r="G307" s="282" t="s">
        <v>185</v>
      </c>
      <c r="H307" s="283">
        <v>6</v>
      </c>
      <c r="I307" s="284"/>
      <c r="J307" s="285">
        <f>ROUND(I307*H307,2)</f>
        <v>0</v>
      </c>
      <c r="K307" s="281" t="s">
        <v>21</v>
      </c>
      <c r="L307" s="286"/>
      <c r="M307" s="287" t="s">
        <v>21</v>
      </c>
      <c r="N307" s="288" t="s">
        <v>41</v>
      </c>
      <c r="O307" s="48"/>
      <c r="P307" s="243">
        <f>O307*H307</f>
        <v>0</v>
      </c>
      <c r="Q307" s="243">
        <v>0.0011000000000000001</v>
      </c>
      <c r="R307" s="243">
        <f>Q307*H307</f>
        <v>0.0066</v>
      </c>
      <c r="S307" s="243">
        <v>0</v>
      </c>
      <c r="T307" s="244">
        <f>S307*H307</f>
        <v>0</v>
      </c>
      <c r="AR307" s="25" t="s">
        <v>332</v>
      </c>
      <c r="AT307" s="25" t="s">
        <v>188</v>
      </c>
      <c r="AU307" s="25" t="s">
        <v>80</v>
      </c>
      <c r="AY307" s="25" t="s">
        <v>148</v>
      </c>
      <c r="BE307" s="245">
        <f>IF(N307="základní",J307,0)</f>
        <v>0</v>
      </c>
      <c r="BF307" s="245">
        <f>IF(N307="snížená",J307,0)</f>
        <v>0</v>
      </c>
      <c r="BG307" s="245">
        <f>IF(N307="zákl. přenesená",J307,0)</f>
        <v>0</v>
      </c>
      <c r="BH307" s="245">
        <f>IF(N307="sníž. přenesená",J307,0)</f>
        <v>0</v>
      </c>
      <c r="BI307" s="245">
        <f>IF(N307="nulová",J307,0)</f>
        <v>0</v>
      </c>
      <c r="BJ307" s="25" t="s">
        <v>78</v>
      </c>
      <c r="BK307" s="245">
        <f>ROUND(I307*H307,2)</f>
        <v>0</v>
      </c>
      <c r="BL307" s="25" t="s">
        <v>238</v>
      </c>
      <c r="BM307" s="25" t="s">
        <v>1640</v>
      </c>
    </row>
    <row r="308" s="1" customFormat="1">
      <c r="B308" s="47"/>
      <c r="C308" s="75"/>
      <c r="D308" s="248" t="s">
        <v>459</v>
      </c>
      <c r="E308" s="75"/>
      <c r="F308" s="300" t="s">
        <v>1641</v>
      </c>
      <c r="G308" s="75"/>
      <c r="H308" s="75"/>
      <c r="I308" s="204"/>
      <c r="J308" s="75"/>
      <c r="K308" s="75"/>
      <c r="L308" s="73"/>
      <c r="M308" s="301"/>
      <c r="N308" s="48"/>
      <c r="O308" s="48"/>
      <c r="P308" s="48"/>
      <c r="Q308" s="48"/>
      <c r="R308" s="48"/>
      <c r="S308" s="48"/>
      <c r="T308" s="96"/>
      <c r="AT308" s="25" t="s">
        <v>459</v>
      </c>
      <c r="AU308" s="25" t="s">
        <v>80</v>
      </c>
    </row>
    <row r="309" s="1" customFormat="1" ht="16.5" customHeight="1">
      <c r="B309" s="47"/>
      <c r="C309" s="279" t="s">
        <v>1017</v>
      </c>
      <c r="D309" s="279" t="s">
        <v>188</v>
      </c>
      <c r="E309" s="280" t="s">
        <v>1642</v>
      </c>
      <c r="F309" s="281" t="s">
        <v>1643</v>
      </c>
      <c r="G309" s="282" t="s">
        <v>185</v>
      </c>
      <c r="H309" s="283">
        <v>6</v>
      </c>
      <c r="I309" s="284"/>
      <c r="J309" s="285">
        <f>ROUND(I309*H309,2)</f>
        <v>0</v>
      </c>
      <c r="K309" s="281" t="s">
        <v>21</v>
      </c>
      <c r="L309" s="286"/>
      <c r="M309" s="287" t="s">
        <v>21</v>
      </c>
      <c r="N309" s="288" t="s">
        <v>41</v>
      </c>
      <c r="O309" s="48"/>
      <c r="P309" s="243">
        <f>O309*H309</f>
        <v>0</v>
      </c>
      <c r="Q309" s="243">
        <v>0.0011000000000000001</v>
      </c>
      <c r="R309" s="243">
        <f>Q309*H309</f>
        <v>0.0066</v>
      </c>
      <c r="S309" s="243">
        <v>0</v>
      </c>
      <c r="T309" s="244">
        <f>S309*H309</f>
        <v>0</v>
      </c>
      <c r="AR309" s="25" t="s">
        <v>332</v>
      </c>
      <c r="AT309" s="25" t="s">
        <v>188</v>
      </c>
      <c r="AU309" s="25" t="s">
        <v>80</v>
      </c>
      <c r="AY309" s="25" t="s">
        <v>148</v>
      </c>
      <c r="BE309" s="245">
        <f>IF(N309="základní",J309,0)</f>
        <v>0</v>
      </c>
      <c r="BF309" s="245">
        <f>IF(N309="snížená",J309,0)</f>
        <v>0</v>
      </c>
      <c r="BG309" s="245">
        <f>IF(N309="zákl. přenesená",J309,0)</f>
        <v>0</v>
      </c>
      <c r="BH309" s="245">
        <f>IF(N309="sníž. přenesená",J309,0)</f>
        <v>0</v>
      </c>
      <c r="BI309" s="245">
        <f>IF(N309="nulová",J309,0)</f>
        <v>0</v>
      </c>
      <c r="BJ309" s="25" t="s">
        <v>78</v>
      </c>
      <c r="BK309" s="245">
        <f>ROUND(I309*H309,2)</f>
        <v>0</v>
      </c>
      <c r="BL309" s="25" t="s">
        <v>238</v>
      </c>
      <c r="BM309" s="25" t="s">
        <v>1644</v>
      </c>
    </row>
    <row r="310" s="1" customFormat="1">
      <c r="B310" s="47"/>
      <c r="C310" s="75"/>
      <c r="D310" s="248" t="s">
        <v>459</v>
      </c>
      <c r="E310" s="75"/>
      <c r="F310" s="300" t="s">
        <v>1645</v>
      </c>
      <c r="G310" s="75"/>
      <c r="H310" s="75"/>
      <c r="I310" s="204"/>
      <c r="J310" s="75"/>
      <c r="K310" s="75"/>
      <c r="L310" s="73"/>
      <c r="M310" s="301"/>
      <c r="N310" s="48"/>
      <c r="O310" s="48"/>
      <c r="P310" s="48"/>
      <c r="Q310" s="48"/>
      <c r="R310" s="48"/>
      <c r="S310" s="48"/>
      <c r="T310" s="96"/>
      <c r="AT310" s="25" t="s">
        <v>459</v>
      </c>
      <c r="AU310" s="25" t="s">
        <v>80</v>
      </c>
    </row>
    <row r="311" s="1" customFormat="1" ht="16.5" customHeight="1">
      <c r="B311" s="47"/>
      <c r="C311" s="234" t="s">
        <v>1021</v>
      </c>
      <c r="D311" s="234" t="s">
        <v>151</v>
      </c>
      <c r="E311" s="235" t="s">
        <v>1646</v>
      </c>
      <c r="F311" s="236" t="s">
        <v>1647</v>
      </c>
      <c r="G311" s="237" t="s">
        <v>185</v>
      </c>
      <c r="H311" s="238">
        <v>5</v>
      </c>
      <c r="I311" s="239"/>
      <c r="J311" s="240">
        <f>ROUND(I311*H311,2)</f>
        <v>0</v>
      </c>
      <c r="K311" s="236" t="s">
        <v>155</v>
      </c>
      <c r="L311" s="73"/>
      <c r="M311" s="241" t="s">
        <v>21</v>
      </c>
      <c r="N311" s="242" t="s">
        <v>41</v>
      </c>
      <c r="O311" s="48"/>
      <c r="P311" s="243">
        <f>O311*H311</f>
        <v>0</v>
      </c>
      <c r="Q311" s="243">
        <v>0.00016000000000000001</v>
      </c>
      <c r="R311" s="243">
        <f>Q311*H311</f>
        <v>0.00080000000000000004</v>
      </c>
      <c r="S311" s="243">
        <v>0</v>
      </c>
      <c r="T311" s="244">
        <f>S311*H311</f>
        <v>0</v>
      </c>
      <c r="AR311" s="25" t="s">
        <v>238</v>
      </c>
      <c r="AT311" s="25" t="s">
        <v>151</v>
      </c>
      <c r="AU311" s="25" t="s">
        <v>80</v>
      </c>
      <c r="AY311" s="25" t="s">
        <v>148</v>
      </c>
      <c r="BE311" s="245">
        <f>IF(N311="základní",J311,0)</f>
        <v>0</v>
      </c>
      <c r="BF311" s="245">
        <f>IF(N311="snížená",J311,0)</f>
        <v>0</v>
      </c>
      <c r="BG311" s="245">
        <f>IF(N311="zákl. přenesená",J311,0)</f>
        <v>0</v>
      </c>
      <c r="BH311" s="245">
        <f>IF(N311="sníž. přenesená",J311,0)</f>
        <v>0</v>
      </c>
      <c r="BI311" s="245">
        <f>IF(N311="nulová",J311,0)</f>
        <v>0</v>
      </c>
      <c r="BJ311" s="25" t="s">
        <v>78</v>
      </c>
      <c r="BK311" s="245">
        <f>ROUND(I311*H311,2)</f>
        <v>0</v>
      </c>
      <c r="BL311" s="25" t="s">
        <v>238</v>
      </c>
      <c r="BM311" s="25" t="s">
        <v>1648</v>
      </c>
    </row>
    <row r="312" s="1" customFormat="1" ht="25.5" customHeight="1">
      <c r="B312" s="47"/>
      <c r="C312" s="234" t="s">
        <v>1025</v>
      </c>
      <c r="D312" s="234" t="s">
        <v>151</v>
      </c>
      <c r="E312" s="235" t="s">
        <v>1649</v>
      </c>
      <c r="F312" s="236" t="s">
        <v>1650</v>
      </c>
      <c r="G312" s="237" t="s">
        <v>185</v>
      </c>
      <c r="H312" s="238">
        <v>1</v>
      </c>
      <c r="I312" s="239"/>
      <c r="J312" s="240">
        <f>ROUND(I312*H312,2)</f>
        <v>0</v>
      </c>
      <c r="K312" s="236" t="s">
        <v>155</v>
      </c>
      <c r="L312" s="73"/>
      <c r="M312" s="241" t="s">
        <v>21</v>
      </c>
      <c r="N312" s="242" t="s">
        <v>41</v>
      </c>
      <c r="O312" s="48"/>
      <c r="P312" s="243">
        <f>O312*H312</f>
        <v>0</v>
      </c>
      <c r="Q312" s="243">
        <v>0.00085999999999999998</v>
      </c>
      <c r="R312" s="243">
        <f>Q312*H312</f>
        <v>0.00085999999999999998</v>
      </c>
      <c r="S312" s="243">
        <v>0</v>
      </c>
      <c r="T312" s="244">
        <f>S312*H312</f>
        <v>0</v>
      </c>
      <c r="AR312" s="25" t="s">
        <v>238</v>
      </c>
      <c r="AT312" s="25" t="s">
        <v>151</v>
      </c>
      <c r="AU312" s="25" t="s">
        <v>80</v>
      </c>
      <c r="AY312" s="25" t="s">
        <v>148</v>
      </c>
      <c r="BE312" s="245">
        <f>IF(N312="základní",J312,0)</f>
        <v>0</v>
      </c>
      <c r="BF312" s="245">
        <f>IF(N312="snížená",J312,0)</f>
        <v>0</v>
      </c>
      <c r="BG312" s="245">
        <f>IF(N312="zákl. přenesená",J312,0)</f>
        <v>0</v>
      </c>
      <c r="BH312" s="245">
        <f>IF(N312="sníž. přenesená",J312,0)</f>
        <v>0</v>
      </c>
      <c r="BI312" s="245">
        <f>IF(N312="nulová",J312,0)</f>
        <v>0</v>
      </c>
      <c r="BJ312" s="25" t="s">
        <v>78</v>
      </c>
      <c r="BK312" s="245">
        <f>ROUND(I312*H312,2)</f>
        <v>0</v>
      </c>
      <c r="BL312" s="25" t="s">
        <v>238</v>
      </c>
      <c r="BM312" s="25" t="s">
        <v>1651</v>
      </c>
    </row>
    <row r="313" s="1" customFormat="1" ht="16.5" customHeight="1">
      <c r="B313" s="47"/>
      <c r="C313" s="234" t="s">
        <v>1029</v>
      </c>
      <c r="D313" s="234" t="s">
        <v>151</v>
      </c>
      <c r="E313" s="235" t="s">
        <v>1652</v>
      </c>
      <c r="F313" s="236" t="s">
        <v>1653</v>
      </c>
      <c r="G313" s="237" t="s">
        <v>185</v>
      </c>
      <c r="H313" s="238">
        <v>33</v>
      </c>
      <c r="I313" s="239"/>
      <c r="J313" s="240">
        <f>ROUND(I313*H313,2)</f>
        <v>0</v>
      </c>
      <c r="K313" s="236" t="s">
        <v>155</v>
      </c>
      <c r="L313" s="73"/>
      <c r="M313" s="241" t="s">
        <v>21</v>
      </c>
      <c r="N313" s="242" t="s">
        <v>41</v>
      </c>
      <c r="O313" s="48"/>
      <c r="P313" s="243">
        <f>O313*H313</f>
        <v>0</v>
      </c>
      <c r="Q313" s="243">
        <v>0.00013999999999999999</v>
      </c>
      <c r="R313" s="243">
        <f>Q313*H313</f>
        <v>0.00462</v>
      </c>
      <c r="S313" s="243">
        <v>0</v>
      </c>
      <c r="T313" s="244">
        <f>S313*H313</f>
        <v>0</v>
      </c>
      <c r="AR313" s="25" t="s">
        <v>238</v>
      </c>
      <c r="AT313" s="25" t="s">
        <v>151</v>
      </c>
      <c r="AU313" s="25" t="s">
        <v>80</v>
      </c>
      <c r="AY313" s="25" t="s">
        <v>148</v>
      </c>
      <c r="BE313" s="245">
        <f>IF(N313="základní",J313,0)</f>
        <v>0</v>
      </c>
      <c r="BF313" s="245">
        <f>IF(N313="snížená",J313,0)</f>
        <v>0</v>
      </c>
      <c r="BG313" s="245">
        <f>IF(N313="zákl. přenesená",J313,0)</f>
        <v>0</v>
      </c>
      <c r="BH313" s="245">
        <f>IF(N313="sníž. přenesená",J313,0)</f>
        <v>0</v>
      </c>
      <c r="BI313" s="245">
        <f>IF(N313="nulová",J313,0)</f>
        <v>0</v>
      </c>
      <c r="BJ313" s="25" t="s">
        <v>78</v>
      </c>
      <c r="BK313" s="245">
        <f>ROUND(I313*H313,2)</f>
        <v>0</v>
      </c>
      <c r="BL313" s="25" t="s">
        <v>238</v>
      </c>
      <c r="BM313" s="25" t="s">
        <v>1654</v>
      </c>
    </row>
    <row r="314" s="1" customFormat="1" ht="16.5" customHeight="1">
      <c r="B314" s="47"/>
      <c r="C314" s="234" t="s">
        <v>1033</v>
      </c>
      <c r="D314" s="234" t="s">
        <v>151</v>
      </c>
      <c r="E314" s="235" t="s">
        <v>1655</v>
      </c>
      <c r="F314" s="236" t="s">
        <v>1656</v>
      </c>
      <c r="G314" s="237" t="s">
        <v>185</v>
      </c>
      <c r="H314" s="238">
        <v>33</v>
      </c>
      <c r="I314" s="239"/>
      <c r="J314" s="240">
        <f>ROUND(I314*H314,2)</f>
        <v>0</v>
      </c>
      <c r="K314" s="236" t="s">
        <v>155</v>
      </c>
      <c r="L314" s="73"/>
      <c r="M314" s="241" t="s">
        <v>21</v>
      </c>
      <c r="N314" s="242" t="s">
        <v>41</v>
      </c>
      <c r="O314" s="48"/>
      <c r="P314" s="243">
        <f>O314*H314</f>
        <v>0</v>
      </c>
      <c r="Q314" s="243">
        <v>0.00023000000000000001</v>
      </c>
      <c r="R314" s="243">
        <f>Q314*H314</f>
        <v>0.0075900000000000004</v>
      </c>
      <c r="S314" s="243">
        <v>0</v>
      </c>
      <c r="T314" s="244">
        <f>S314*H314</f>
        <v>0</v>
      </c>
      <c r="AR314" s="25" t="s">
        <v>238</v>
      </c>
      <c r="AT314" s="25" t="s">
        <v>151</v>
      </c>
      <c r="AU314" s="25" t="s">
        <v>80</v>
      </c>
      <c r="AY314" s="25" t="s">
        <v>148</v>
      </c>
      <c r="BE314" s="245">
        <f>IF(N314="základní",J314,0)</f>
        <v>0</v>
      </c>
      <c r="BF314" s="245">
        <f>IF(N314="snížená",J314,0)</f>
        <v>0</v>
      </c>
      <c r="BG314" s="245">
        <f>IF(N314="zákl. přenesená",J314,0)</f>
        <v>0</v>
      </c>
      <c r="BH314" s="245">
        <f>IF(N314="sníž. přenesená",J314,0)</f>
        <v>0</v>
      </c>
      <c r="BI314" s="245">
        <f>IF(N314="nulová",J314,0)</f>
        <v>0</v>
      </c>
      <c r="BJ314" s="25" t="s">
        <v>78</v>
      </c>
      <c r="BK314" s="245">
        <f>ROUND(I314*H314,2)</f>
        <v>0</v>
      </c>
      <c r="BL314" s="25" t="s">
        <v>238</v>
      </c>
      <c r="BM314" s="25" t="s">
        <v>1657</v>
      </c>
    </row>
    <row r="315" s="1" customFormat="1" ht="16.5" customHeight="1">
      <c r="B315" s="47"/>
      <c r="C315" s="234" t="s">
        <v>1037</v>
      </c>
      <c r="D315" s="234" t="s">
        <v>151</v>
      </c>
      <c r="E315" s="235" t="s">
        <v>1658</v>
      </c>
      <c r="F315" s="236" t="s">
        <v>1659</v>
      </c>
      <c r="G315" s="237" t="s">
        <v>185</v>
      </c>
      <c r="H315" s="238">
        <v>5</v>
      </c>
      <c r="I315" s="239"/>
      <c r="J315" s="240">
        <f>ROUND(I315*H315,2)</f>
        <v>0</v>
      </c>
      <c r="K315" s="236" t="s">
        <v>155</v>
      </c>
      <c r="L315" s="73"/>
      <c r="M315" s="241" t="s">
        <v>21</v>
      </c>
      <c r="N315" s="242" t="s">
        <v>41</v>
      </c>
      <c r="O315" s="48"/>
      <c r="P315" s="243">
        <f>O315*H315</f>
        <v>0</v>
      </c>
      <c r="Q315" s="243">
        <v>0.00027999999999999998</v>
      </c>
      <c r="R315" s="243">
        <f>Q315*H315</f>
        <v>0.0013999999999999998</v>
      </c>
      <c r="S315" s="243">
        <v>0</v>
      </c>
      <c r="T315" s="244">
        <f>S315*H315</f>
        <v>0</v>
      </c>
      <c r="AR315" s="25" t="s">
        <v>238</v>
      </c>
      <c r="AT315" s="25" t="s">
        <v>151</v>
      </c>
      <c r="AU315" s="25" t="s">
        <v>80</v>
      </c>
      <c r="AY315" s="25" t="s">
        <v>148</v>
      </c>
      <c r="BE315" s="245">
        <f>IF(N315="základní",J315,0)</f>
        <v>0</v>
      </c>
      <c r="BF315" s="245">
        <f>IF(N315="snížená",J315,0)</f>
        <v>0</v>
      </c>
      <c r="BG315" s="245">
        <f>IF(N315="zákl. přenesená",J315,0)</f>
        <v>0</v>
      </c>
      <c r="BH315" s="245">
        <f>IF(N315="sníž. přenesená",J315,0)</f>
        <v>0</v>
      </c>
      <c r="BI315" s="245">
        <f>IF(N315="nulová",J315,0)</f>
        <v>0</v>
      </c>
      <c r="BJ315" s="25" t="s">
        <v>78</v>
      </c>
      <c r="BK315" s="245">
        <f>ROUND(I315*H315,2)</f>
        <v>0</v>
      </c>
      <c r="BL315" s="25" t="s">
        <v>238</v>
      </c>
      <c r="BM315" s="25" t="s">
        <v>1660</v>
      </c>
    </row>
    <row r="316" s="1" customFormat="1" ht="16.5" customHeight="1">
      <c r="B316" s="47"/>
      <c r="C316" s="234" t="s">
        <v>1041</v>
      </c>
      <c r="D316" s="234" t="s">
        <v>151</v>
      </c>
      <c r="E316" s="235" t="s">
        <v>1661</v>
      </c>
      <c r="F316" s="236" t="s">
        <v>1662</v>
      </c>
      <c r="G316" s="237" t="s">
        <v>185</v>
      </c>
      <c r="H316" s="238">
        <v>1</v>
      </c>
      <c r="I316" s="239"/>
      <c r="J316" s="240">
        <f>ROUND(I316*H316,2)</f>
        <v>0</v>
      </c>
      <c r="K316" s="236" t="s">
        <v>155</v>
      </c>
      <c r="L316" s="73"/>
      <c r="M316" s="241" t="s">
        <v>21</v>
      </c>
      <c r="N316" s="242" t="s">
        <v>41</v>
      </c>
      <c r="O316" s="48"/>
      <c r="P316" s="243">
        <f>O316*H316</f>
        <v>0</v>
      </c>
      <c r="Q316" s="243">
        <v>0.00066</v>
      </c>
      <c r="R316" s="243">
        <f>Q316*H316</f>
        <v>0.00066</v>
      </c>
      <c r="S316" s="243">
        <v>0</v>
      </c>
      <c r="T316" s="244">
        <f>S316*H316</f>
        <v>0</v>
      </c>
      <c r="AR316" s="25" t="s">
        <v>238</v>
      </c>
      <c r="AT316" s="25" t="s">
        <v>151</v>
      </c>
      <c r="AU316" s="25" t="s">
        <v>80</v>
      </c>
      <c r="AY316" s="25" t="s">
        <v>148</v>
      </c>
      <c r="BE316" s="245">
        <f>IF(N316="základní",J316,0)</f>
        <v>0</v>
      </c>
      <c r="BF316" s="245">
        <f>IF(N316="snížená",J316,0)</f>
        <v>0</v>
      </c>
      <c r="BG316" s="245">
        <f>IF(N316="zákl. přenesená",J316,0)</f>
        <v>0</v>
      </c>
      <c r="BH316" s="245">
        <f>IF(N316="sníž. přenesená",J316,0)</f>
        <v>0</v>
      </c>
      <c r="BI316" s="245">
        <f>IF(N316="nulová",J316,0)</f>
        <v>0</v>
      </c>
      <c r="BJ316" s="25" t="s">
        <v>78</v>
      </c>
      <c r="BK316" s="245">
        <f>ROUND(I316*H316,2)</f>
        <v>0</v>
      </c>
      <c r="BL316" s="25" t="s">
        <v>238</v>
      </c>
      <c r="BM316" s="25" t="s">
        <v>1663</v>
      </c>
    </row>
    <row r="317" s="1" customFormat="1" ht="25.5" customHeight="1">
      <c r="B317" s="47"/>
      <c r="C317" s="234" t="s">
        <v>1047</v>
      </c>
      <c r="D317" s="234" t="s">
        <v>151</v>
      </c>
      <c r="E317" s="235" t="s">
        <v>1664</v>
      </c>
      <c r="F317" s="236" t="s">
        <v>1665</v>
      </c>
      <c r="G317" s="237" t="s">
        <v>185</v>
      </c>
      <c r="H317" s="238">
        <v>1</v>
      </c>
      <c r="I317" s="239"/>
      <c r="J317" s="240">
        <f>ROUND(I317*H317,2)</f>
        <v>0</v>
      </c>
      <c r="K317" s="236" t="s">
        <v>155</v>
      </c>
      <c r="L317" s="73"/>
      <c r="M317" s="241" t="s">
        <v>21</v>
      </c>
      <c r="N317" s="242" t="s">
        <v>41</v>
      </c>
      <c r="O317" s="48"/>
      <c r="P317" s="243">
        <f>O317*H317</f>
        <v>0</v>
      </c>
      <c r="Q317" s="243">
        <v>0.00046999999999999999</v>
      </c>
      <c r="R317" s="243">
        <f>Q317*H317</f>
        <v>0.00046999999999999999</v>
      </c>
      <c r="S317" s="243">
        <v>0</v>
      </c>
      <c r="T317" s="244">
        <f>S317*H317</f>
        <v>0</v>
      </c>
      <c r="AR317" s="25" t="s">
        <v>238</v>
      </c>
      <c r="AT317" s="25" t="s">
        <v>151</v>
      </c>
      <c r="AU317" s="25" t="s">
        <v>80</v>
      </c>
      <c r="AY317" s="25" t="s">
        <v>148</v>
      </c>
      <c r="BE317" s="245">
        <f>IF(N317="základní",J317,0)</f>
        <v>0</v>
      </c>
      <c r="BF317" s="245">
        <f>IF(N317="snížená",J317,0)</f>
        <v>0</v>
      </c>
      <c r="BG317" s="245">
        <f>IF(N317="zákl. přenesená",J317,0)</f>
        <v>0</v>
      </c>
      <c r="BH317" s="245">
        <f>IF(N317="sníž. přenesená",J317,0)</f>
        <v>0</v>
      </c>
      <c r="BI317" s="245">
        <f>IF(N317="nulová",J317,0)</f>
        <v>0</v>
      </c>
      <c r="BJ317" s="25" t="s">
        <v>78</v>
      </c>
      <c r="BK317" s="245">
        <f>ROUND(I317*H317,2)</f>
        <v>0</v>
      </c>
      <c r="BL317" s="25" t="s">
        <v>238</v>
      </c>
      <c r="BM317" s="25" t="s">
        <v>1666</v>
      </c>
    </row>
    <row r="318" s="1" customFormat="1" ht="16.5" customHeight="1">
      <c r="B318" s="47"/>
      <c r="C318" s="234" t="s">
        <v>1114</v>
      </c>
      <c r="D318" s="234" t="s">
        <v>151</v>
      </c>
      <c r="E318" s="235" t="s">
        <v>1667</v>
      </c>
      <c r="F318" s="236" t="s">
        <v>1668</v>
      </c>
      <c r="G318" s="237" t="s">
        <v>185</v>
      </c>
      <c r="H318" s="238">
        <v>1</v>
      </c>
      <c r="I318" s="239"/>
      <c r="J318" s="240">
        <f>ROUND(I318*H318,2)</f>
        <v>0</v>
      </c>
      <c r="K318" s="236" t="s">
        <v>155</v>
      </c>
      <c r="L318" s="73"/>
      <c r="M318" s="241" t="s">
        <v>21</v>
      </c>
      <c r="N318" s="242" t="s">
        <v>41</v>
      </c>
      <c r="O318" s="48"/>
      <c r="P318" s="243">
        <f>O318*H318</f>
        <v>0</v>
      </c>
      <c r="Q318" s="243">
        <v>0.00027999999999999998</v>
      </c>
      <c r="R318" s="243">
        <f>Q318*H318</f>
        <v>0.00027999999999999998</v>
      </c>
      <c r="S318" s="243">
        <v>0</v>
      </c>
      <c r="T318" s="244">
        <f>S318*H318</f>
        <v>0</v>
      </c>
      <c r="AR318" s="25" t="s">
        <v>238</v>
      </c>
      <c r="AT318" s="25" t="s">
        <v>151</v>
      </c>
      <c r="AU318" s="25" t="s">
        <v>80</v>
      </c>
      <c r="AY318" s="25" t="s">
        <v>148</v>
      </c>
      <c r="BE318" s="245">
        <f>IF(N318="základní",J318,0)</f>
        <v>0</v>
      </c>
      <c r="BF318" s="245">
        <f>IF(N318="snížená",J318,0)</f>
        <v>0</v>
      </c>
      <c r="BG318" s="245">
        <f>IF(N318="zákl. přenesená",J318,0)</f>
        <v>0</v>
      </c>
      <c r="BH318" s="245">
        <f>IF(N318="sníž. přenesená",J318,0)</f>
        <v>0</v>
      </c>
      <c r="BI318" s="245">
        <f>IF(N318="nulová",J318,0)</f>
        <v>0</v>
      </c>
      <c r="BJ318" s="25" t="s">
        <v>78</v>
      </c>
      <c r="BK318" s="245">
        <f>ROUND(I318*H318,2)</f>
        <v>0</v>
      </c>
      <c r="BL318" s="25" t="s">
        <v>238</v>
      </c>
      <c r="BM318" s="25" t="s">
        <v>1669</v>
      </c>
    </row>
    <row r="319" s="1" customFormat="1" ht="16.5" customHeight="1">
      <c r="B319" s="47"/>
      <c r="C319" s="234" t="s">
        <v>1118</v>
      </c>
      <c r="D319" s="234" t="s">
        <v>151</v>
      </c>
      <c r="E319" s="235" t="s">
        <v>1670</v>
      </c>
      <c r="F319" s="236" t="s">
        <v>1671</v>
      </c>
      <c r="G319" s="237" t="s">
        <v>185</v>
      </c>
      <c r="H319" s="238">
        <v>13</v>
      </c>
      <c r="I319" s="239"/>
      <c r="J319" s="240">
        <f>ROUND(I319*H319,2)</f>
        <v>0</v>
      </c>
      <c r="K319" s="236" t="s">
        <v>155</v>
      </c>
      <c r="L319" s="73"/>
      <c r="M319" s="241" t="s">
        <v>21</v>
      </c>
      <c r="N319" s="242" t="s">
        <v>41</v>
      </c>
      <c r="O319" s="48"/>
      <c r="P319" s="243">
        <f>O319*H319</f>
        <v>0</v>
      </c>
      <c r="Q319" s="243">
        <v>9.0000000000000006E-05</v>
      </c>
      <c r="R319" s="243">
        <f>Q319*H319</f>
        <v>0.00117</v>
      </c>
      <c r="S319" s="243">
        <v>0</v>
      </c>
      <c r="T319" s="244">
        <f>S319*H319</f>
        <v>0</v>
      </c>
      <c r="AR319" s="25" t="s">
        <v>238</v>
      </c>
      <c r="AT319" s="25" t="s">
        <v>151</v>
      </c>
      <c r="AU319" s="25" t="s">
        <v>80</v>
      </c>
      <c r="AY319" s="25" t="s">
        <v>148</v>
      </c>
      <c r="BE319" s="245">
        <f>IF(N319="základní",J319,0)</f>
        <v>0</v>
      </c>
      <c r="BF319" s="245">
        <f>IF(N319="snížená",J319,0)</f>
        <v>0</v>
      </c>
      <c r="BG319" s="245">
        <f>IF(N319="zákl. přenesená",J319,0)</f>
        <v>0</v>
      </c>
      <c r="BH319" s="245">
        <f>IF(N319="sníž. přenesená",J319,0)</f>
        <v>0</v>
      </c>
      <c r="BI319" s="245">
        <f>IF(N319="nulová",J319,0)</f>
        <v>0</v>
      </c>
      <c r="BJ319" s="25" t="s">
        <v>78</v>
      </c>
      <c r="BK319" s="245">
        <f>ROUND(I319*H319,2)</f>
        <v>0</v>
      </c>
      <c r="BL319" s="25" t="s">
        <v>238</v>
      </c>
      <c r="BM319" s="25" t="s">
        <v>1672</v>
      </c>
    </row>
    <row r="320" s="1" customFormat="1" ht="16.5" customHeight="1">
      <c r="B320" s="47"/>
      <c r="C320" s="234" t="s">
        <v>1122</v>
      </c>
      <c r="D320" s="234" t="s">
        <v>151</v>
      </c>
      <c r="E320" s="235" t="s">
        <v>1673</v>
      </c>
      <c r="F320" s="236" t="s">
        <v>1674</v>
      </c>
      <c r="G320" s="237" t="s">
        <v>185</v>
      </c>
      <c r="H320" s="238">
        <v>11</v>
      </c>
      <c r="I320" s="239"/>
      <c r="J320" s="240">
        <f>ROUND(I320*H320,2)</f>
        <v>0</v>
      </c>
      <c r="K320" s="236" t="s">
        <v>21</v>
      </c>
      <c r="L320" s="73"/>
      <c r="M320" s="241" t="s">
        <v>21</v>
      </c>
      <c r="N320" s="242" t="s">
        <v>41</v>
      </c>
      <c r="O320" s="48"/>
      <c r="P320" s="243">
        <f>O320*H320</f>
        <v>0</v>
      </c>
      <c r="Q320" s="243">
        <v>0.00031</v>
      </c>
      <c r="R320" s="243">
        <f>Q320*H320</f>
        <v>0.0034099999999999998</v>
      </c>
      <c r="S320" s="243">
        <v>0</v>
      </c>
      <c r="T320" s="244">
        <f>S320*H320</f>
        <v>0</v>
      </c>
      <c r="AR320" s="25" t="s">
        <v>238</v>
      </c>
      <c r="AT320" s="25" t="s">
        <v>151</v>
      </c>
      <c r="AU320" s="25" t="s">
        <v>80</v>
      </c>
      <c r="AY320" s="25" t="s">
        <v>148</v>
      </c>
      <c r="BE320" s="245">
        <f>IF(N320="základní",J320,0)</f>
        <v>0</v>
      </c>
      <c r="BF320" s="245">
        <f>IF(N320="snížená",J320,0)</f>
        <v>0</v>
      </c>
      <c r="BG320" s="245">
        <f>IF(N320="zákl. přenesená",J320,0)</f>
        <v>0</v>
      </c>
      <c r="BH320" s="245">
        <f>IF(N320="sníž. přenesená",J320,0)</f>
        <v>0</v>
      </c>
      <c r="BI320" s="245">
        <f>IF(N320="nulová",J320,0)</f>
        <v>0</v>
      </c>
      <c r="BJ320" s="25" t="s">
        <v>78</v>
      </c>
      <c r="BK320" s="245">
        <f>ROUND(I320*H320,2)</f>
        <v>0</v>
      </c>
      <c r="BL320" s="25" t="s">
        <v>238</v>
      </c>
      <c r="BM320" s="25" t="s">
        <v>1675</v>
      </c>
    </row>
    <row r="321" s="1" customFormat="1" ht="16.5" customHeight="1">
      <c r="B321" s="47"/>
      <c r="C321" s="234" t="s">
        <v>1130</v>
      </c>
      <c r="D321" s="234" t="s">
        <v>151</v>
      </c>
      <c r="E321" s="235" t="s">
        <v>1676</v>
      </c>
      <c r="F321" s="236" t="s">
        <v>1677</v>
      </c>
      <c r="G321" s="237" t="s">
        <v>185</v>
      </c>
      <c r="H321" s="238">
        <v>1</v>
      </c>
      <c r="I321" s="239"/>
      <c r="J321" s="240">
        <f>ROUND(I321*H321,2)</f>
        <v>0</v>
      </c>
      <c r="K321" s="236" t="s">
        <v>155</v>
      </c>
      <c r="L321" s="73"/>
      <c r="M321" s="241" t="s">
        <v>21</v>
      </c>
      <c r="N321" s="242" t="s">
        <v>41</v>
      </c>
      <c r="O321" s="48"/>
      <c r="P321" s="243">
        <f>O321*H321</f>
        <v>0</v>
      </c>
      <c r="Q321" s="243">
        <v>0.00031</v>
      </c>
      <c r="R321" s="243">
        <f>Q321*H321</f>
        <v>0.00031</v>
      </c>
      <c r="S321" s="243">
        <v>0</v>
      </c>
      <c r="T321" s="244">
        <f>S321*H321</f>
        <v>0</v>
      </c>
      <c r="AR321" s="25" t="s">
        <v>238</v>
      </c>
      <c r="AT321" s="25" t="s">
        <v>151</v>
      </c>
      <c r="AU321" s="25" t="s">
        <v>80</v>
      </c>
      <c r="AY321" s="25" t="s">
        <v>148</v>
      </c>
      <c r="BE321" s="245">
        <f>IF(N321="základní",J321,0)</f>
        <v>0</v>
      </c>
      <c r="BF321" s="245">
        <f>IF(N321="snížená",J321,0)</f>
        <v>0</v>
      </c>
      <c r="BG321" s="245">
        <f>IF(N321="zákl. přenesená",J321,0)</f>
        <v>0</v>
      </c>
      <c r="BH321" s="245">
        <f>IF(N321="sníž. přenesená",J321,0)</f>
        <v>0</v>
      </c>
      <c r="BI321" s="245">
        <f>IF(N321="nulová",J321,0)</f>
        <v>0</v>
      </c>
      <c r="BJ321" s="25" t="s">
        <v>78</v>
      </c>
      <c r="BK321" s="245">
        <f>ROUND(I321*H321,2)</f>
        <v>0</v>
      </c>
      <c r="BL321" s="25" t="s">
        <v>238</v>
      </c>
      <c r="BM321" s="25" t="s">
        <v>1678</v>
      </c>
    </row>
    <row r="322" s="1" customFormat="1" ht="38.25" customHeight="1">
      <c r="B322" s="47"/>
      <c r="C322" s="234" t="s">
        <v>1135</v>
      </c>
      <c r="D322" s="234" t="s">
        <v>151</v>
      </c>
      <c r="E322" s="235" t="s">
        <v>1679</v>
      </c>
      <c r="F322" s="236" t="s">
        <v>1680</v>
      </c>
      <c r="G322" s="237" t="s">
        <v>413</v>
      </c>
      <c r="H322" s="238">
        <v>0.90600000000000003</v>
      </c>
      <c r="I322" s="239"/>
      <c r="J322" s="240">
        <f>ROUND(I322*H322,2)</f>
        <v>0</v>
      </c>
      <c r="K322" s="236" t="s">
        <v>155</v>
      </c>
      <c r="L322" s="73"/>
      <c r="M322" s="241" t="s">
        <v>21</v>
      </c>
      <c r="N322" s="242" t="s">
        <v>41</v>
      </c>
      <c r="O322" s="48"/>
      <c r="P322" s="243">
        <f>O322*H322</f>
        <v>0</v>
      </c>
      <c r="Q322" s="243">
        <v>0</v>
      </c>
      <c r="R322" s="243">
        <f>Q322*H322</f>
        <v>0</v>
      </c>
      <c r="S322" s="243">
        <v>0</v>
      </c>
      <c r="T322" s="244">
        <f>S322*H322</f>
        <v>0</v>
      </c>
      <c r="AR322" s="25" t="s">
        <v>238</v>
      </c>
      <c r="AT322" s="25" t="s">
        <v>151</v>
      </c>
      <c r="AU322" s="25" t="s">
        <v>80</v>
      </c>
      <c r="AY322" s="25" t="s">
        <v>148</v>
      </c>
      <c r="BE322" s="245">
        <f>IF(N322="základní",J322,0)</f>
        <v>0</v>
      </c>
      <c r="BF322" s="245">
        <f>IF(N322="snížená",J322,0)</f>
        <v>0</v>
      </c>
      <c r="BG322" s="245">
        <f>IF(N322="zákl. přenesená",J322,0)</f>
        <v>0</v>
      </c>
      <c r="BH322" s="245">
        <f>IF(N322="sníž. přenesená",J322,0)</f>
        <v>0</v>
      </c>
      <c r="BI322" s="245">
        <f>IF(N322="nulová",J322,0)</f>
        <v>0</v>
      </c>
      <c r="BJ322" s="25" t="s">
        <v>78</v>
      </c>
      <c r="BK322" s="245">
        <f>ROUND(I322*H322,2)</f>
        <v>0</v>
      </c>
      <c r="BL322" s="25" t="s">
        <v>238</v>
      </c>
      <c r="BM322" s="25" t="s">
        <v>1681</v>
      </c>
    </row>
    <row r="323" s="1" customFormat="1" ht="38.25" customHeight="1">
      <c r="B323" s="47"/>
      <c r="C323" s="234" t="s">
        <v>1143</v>
      </c>
      <c r="D323" s="234" t="s">
        <v>151</v>
      </c>
      <c r="E323" s="235" t="s">
        <v>1682</v>
      </c>
      <c r="F323" s="236" t="s">
        <v>1683</v>
      </c>
      <c r="G323" s="237" t="s">
        <v>413</v>
      </c>
      <c r="H323" s="238">
        <v>0.90600000000000003</v>
      </c>
      <c r="I323" s="239"/>
      <c r="J323" s="240">
        <f>ROUND(I323*H323,2)</f>
        <v>0</v>
      </c>
      <c r="K323" s="236" t="s">
        <v>155</v>
      </c>
      <c r="L323" s="73"/>
      <c r="M323" s="241" t="s">
        <v>21</v>
      </c>
      <c r="N323" s="242" t="s">
        <v>41</v>
      </c>
      <c r="O323" s="48"/>
      <c r="P323" s="243">
        <f>O323*H323</f>
        <v>0</v>
      </c>
      <c r="Q323" s="243">
        <v>0</v>
      </c>
      <c r="R323" s="243">
        <f>Q323*H323</f>
        <v>0</v>
      </c>
      <c r="S323" s="243">
        <v>0</v>
      </c>
      <c r="T323" s="244">
        <f>S323*H323</f>
        <v>0</v>
      </c>
      <c r="AR323" s="25" t="s">
        <v>238</v>
      </c>
      <c r="AT323" s="25" t="s">
        <v>151</v>
      </c>
      <c r="AU323" s="25" t="s">
        <v>80</v>
      </c>
      <c r="AY323" s="25" t="s">
        <v>148</v>
      </c>
      <c r="BE323" s="245">
        <f>IF(N323="základní",J323,0)</f>
        <v>0</v>
      </c>
      <c r="BF323" s="245">
        <f>IF(N323="snížená",J323,0)</f>
        <v>0</v>
      </c>
      <c r="BG323" s="245">
        <f>IF(N323="zákl. přenesená",J323,0)</f>
        <v>0</v>
      </c>
      <c r="BH323" s="245">
        <f>IF(N323="sníž. přenesená",J323,0)</f>
        <v>0</v>
      </c>
      <c r="BI323" s="245">
        <f>IF(N323="nulová",J323,0)</f>
        <v>0</v>
      </c>
      <c r="BJ323" s="25" t="s">
        <v>78</v>
      </c>
      <c r="BK323" s="245">
        <f>ROUND(I323*H323,2)</f>
        <v>0</v>
      </c>
      <c r="BL323" s="25" t="s">
        <v>238</v>
      </c>
      <c r="BM323" s="25" t="s">
        <v>1684</v>
      </c>
    </row>
    <row r="324" s="11" customFormat="1" ht="29.88" customHeight="1">
      <c r="B324" s="218"/>
      <c r="C324" s="219"/>
      <c r="D324" s="220" t="s">
        <v>69</v>
      </c>
      <c r="E324" s="232" t="s">
        <v>1685</v>
      </c>
      <c r="F324" s="232" t="s">
        <v>1686</v>
      </c>
      <c r="G324" s="219"/>
      <c r="H324" s="219"/>
      <c r="I324" s="222"/>
      <c r="J324" s="233">
        <f>BK324</f>
        <v>0</v>
      </c>
      <c r="K324" s="219"/>
      <c r="L324" s="224"/>
      <c r="M324" s="225"/>
      <c r="N324" s="226"/>
      <c r="O324" s="226"/>
      <c r="P324" s="227">
        <f>SUM(P325:P345)</f>
        <v>0</v>
      </c>
      <c r="Q324" s="226"/>
      <c r="R324" s="227">
        <f>SUM(R325:R345)</f>
        <v>0</v>
      </c>
      <c r="S324" s="226"/>
      <c r="T324" s="228">
        <f>SUM(T325:T345)</f>
        <v>1.2533799999999999</v>
      </c>
      <c r="AR324" s="229" t="s">
        <v>80</v>
      </c>
      <c r="AT324" s="230" t="s">
        <v>69</v>
      </c>
      <c r="AU324" s="230" t="s">
        <v>78</v>
      </c>
      <c r="AY324" s="229" t="s">
        <v>148</v>
      </c>
      <c r="BK324" s="231">
        <f>SUM(BK325:BK345)</f>
        <v>0</v>
      </c>
    </row>
    <row r="325" s="1" customFormat="1" ht="16.5" customHeight="1">
      <c r="B325" s="47"/>
      <c r="C325" s="234" t="s">
        <v>1151</v>
      </c>
      <c r="D325" s="234" t="s">
        <v>151</v>
      </c>
      <c r="E325" s="235" t="s">
        <v>1687</v>
      </c>
      <c r="F325" s="236" t="s">
        <v>1688</v>
      </c>
      <c r="G325" s="237" t="s">
        <v>1146</v>
      </c>
      <c r="H325" s="238">
        <v>7</v>
      </c>
      <c r="I325" s="239"/>
      <c r="J325" s="240">
        <f>ROUND(I325*H325,2)</f>
        <v>0</v>
      </c>
      <c r="K325" s="236" t="s">
        <v>155</v>
      </c>
      <c r="L325" s="73"/>
      <c r="M325" s="241" t="s">
        <v>21</v>
      </c>
      <c r="N325" s="242" t="s">
        <v>41</v>
      </c>
      <c r="O325" s="48"/>
      <c r="P325" s="243">
        <f>O325*H325</f>
        <v>0</v>
      </c>
      <c r="Q325" s="243">
        <v>0</v>
      </c>
      <c r="R325" s="243">
        <f>Q325*H325</f>
        <v>0</v>
      </c>
      <c r="S325" s="243">
        <v>0.034200000000000001</v>
      </c>
      <c r="T325" s="244">
        <f>S325*H325</f>
        <v>0.2394</v>
      </c>
      <c r="AR325" s="25" t="s">
        <v>238</v>
      </c>
      <c r="AT325" s="25" t="s">
        <v>151</v>
      </c>
      <c r="AU325" s="25" t="s">
        <v>80</v>
      </c>
      <c r="AY325" s="25" t="s">
        <v>148</v>
      </c>
      <c r="BE325" s="245">
        <f>IF(N325="základní",J325,0)</f>
        <v>0</v>
      </c>
      <c r="BF325" s="245">
        <f>IF(N325="snížená",J325,0)</f>
        <v>0</v>
      </c>
      <c r="BG325" s="245">
        <f>IF(N325="zákl. přenesená",J325,0)</f>
        <v>0</v>
      </c>
      <c r="BH325" s="245">
        <f>IF(N325="sníž. přenesená",J325,0)</f>
        <v>0</v>
      </c>
      <c r="BI325" s="245">
        <f>IF(N325="nulová",J325,0)</f>
        <v>0</v>
      </c>
      <c r="BJ325" s="25" t="s">
        <v>78</v>
      </c>
      <c r="BK325" s="245">
        <f>ROUND(I325*H325,2)</f>
        <v>0</v>
      </c>
      <c r="BL325" s="25" t="s">
        <v>238</v>
      </c>
      <c r="BM325" s="25" t="s">
        <v>1689</v>
      </c>
    </row>
    <row r="326" s="12" customFormat="1">
      <c r="B326" s="246"/>
      <c r="C326" s="247"/>
      <c r="D326" s="248" t="s">
        <v>158</v>
      </c>
      <c r="E326" s="249" t="s">
        <v>21</v>
      </c>
      <c r="F326" s="250" t="s">
        <v>1690</v>
      </c>
      <c r="G326" s="247"/>
      <c r="H326" s="251">
        <v>3</v>
      </c>
      <c r="I326" s="252"/>
      <c r="J326" s="247"/>
      <c r="K326" s="247"/>
      <c r="L326" s="253"/>
      <c r="M326" s="254"/>
      <c r="N326" s="255"/>
      <c r="O326" s="255"/>
      <c r="P326" s="255"/>
      <c r="Q326" s="255"/>
      <c r="R326" s="255"/>
      <c r="S326" s="255"/>
      <c r="T326" s="256"/>
      <c r="AT326" s="257" t="s">
        <v>158</v>
      </c>
      <c r="AU326" s="257" t="s">
        <v>80</v>
      </c>
      <c r="AV326" s="12" t="s">
        <v>80</v>
      </c>
      <c r="AW326" s="12" t="s">
        <v>34</v>
      </c>
      <c r="AX326" s="12" t="s">
        <v>70</v>
      </c>
      <c r="AY326" s="257" t="s">
        <v>148</v>
      </c>
    </row>
    <row r="327" s="12" customFormat="1">
      <c r="B327" s="246"/>
      <c r="C327" s="247"/>
      <c r="D327" s="248" t="s">
        <v>158</v>
      </c>
      <c r="E327" s="249" t="s">
        <v>21</v>
      </c>
      <c r="F327" s="250" t="s">
        <v>1691</v>
      </c>
      <c r="G327" s="247"/>
      <c r="H327" s="251">
        <v>2</v>
      </c>
      <c r="I327" s="252"/>
      <c r="J327" s="247"/>
      <c r="K327" s="247"/>
      <c r="L327" s="253"/>
      <c r="M327" s="254"/>
      <c r="N327" s="255"/>
      <c r="O327" s="255"/>
      <c r="P327" s="255"/>
      <c r="Q327" s="255"/>
      <c r="R327" s="255"/>
      <c r="S327" s="255"/>
      <c r="T327" s="256"/>
      <c r="AT327" s="257" t="s">
        <v>158</v>
      </c>
      <c r="AU327" s="257" t="s">
        <v>80</v>
      </c>
      <c r="AV327" s="12" t="s">
        <v>80</v>
      </c>
      <c r="AW327" s="12" t="s">
        <v>34</v>
      </c>
      <c r="AX327" s="12" t="s">
        <v>70</v>
      </c>
      <c r="AY327" s="257" t="s">
        <v>148</v>
      </c>
    </row>
    <row r="328" s="12" customFormat="1">
      <c r="B328" s="246"/>
      <c r="C328" s="247"/>
      <c r="D328" s="248" t="s">
        <v>158</v>
      </c>
      <c r="E328" s="249" t="s">
        <v>21</v>
      </c>
      <c r="F328" s="250" t="s">
        <v>1692</v>
      </c>
      <c r="G328" s="247"/>
      <c r="H328" s="251">
        <v>2</v>
      </c>
      <c r="I328" s="252"/>
      <c r="J328" s="247"/>
      <c r="K328" s="247"/>
      <c r="L328" s="253"/>
      <c r="M328" s="254"/>
      <c r="N328" s="255"/>
      <c r="O328" s="255"/>
      <c r="P328" s="255"/>
      <c r="Q328" s="255"/>
      <c r="R328" s="255"/>
      <c r="S328" s="255"/>
      <c r="T328" s="256"/>
      <c r="AT328" s="257" t="s">
        <v>158</v>
      </c>
      <c r="AU328" s="257" t="s">
        <v>80</v>
      </c>
      <c r="AV328" s="12" t="s">
        <v>80</v>
      </c>
      <c r="AW328" s="12" t="s">
        <v>34</v>
      </c>
      <c r="AX328" s="12" t="s">
        <v>70</v>
      </c>
      <c r="AY328" s="257" t="s">
        <v>148</v>
      </c>
    </row>
    <row r="329" s="14" customFormat="1">
      <c r="B329" s="268"/>
      <c r="C329" s="269"/>
      <c r="D329" s="248" t="s">
        <v>158</v>
      </c>
      <c r="E329" s="270" t="s">
        <v>21</v>
      </c>
      <c r="F329" s="271" t="s">
        <v>174</v>
      </c>
      <c r="G329" s="269"/>
      <c r="H329" s="272">
        <v>7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AT329" s="278" t="s">
        <v>158</v>
      </c>
      <c r="AU329" s="278" t="s">
        <v>80</v>
      </c>
      <c r="AV329" s="14" t="s">
        <v>156</v>
      </c>
      <c r="AW329" s="14" t="s">
        <v>34</v>
      </c>
      <c r="AX329" s="14" t="s">
        <v>78</v>
      </c>
      <c r="AY329" s="278" t="s">
        <v>148</v>
      </c>
    </row>
    <row r="330" s="1" customFormat="1" ht="16.5" customHeight="1">
      <c r="B330" s="47"/>
      <c r="C330" s="234" t="s">
        <v>1693</v>
      </c>
      <c r="D330" s="234" t="s">
        <v>151</v>
      </c>
      <c r="E330" s="235" t="s">
        <v>1694</v>
      </c>
      <c r="F330" s="236" t="s">
        <v>1695</v>
      </c>
      <c r="G330" s="237" t="s">
        <v>1146</v>
      </c>
      <c r="H330" s="238">
        <v>38</v>
      </c>
      <c r="I330" s="239"/>
      <c r="J330" s="240">
        <f>ROUND(I330*H330,2)</f>
        <v>0</v>
      </c>
      <c r="K330" s="236" t="s">
        <v>155</v>
      </c>
      <c r="L330" s="73"/>
      <c r="M330" s="241" t="s">
        <v>21</v>
      </c>
      <c r="N330" s="242" t="s">
        <v>41</v>
      </c>
      <c r="O330" s="48"/>
      <c r="P330" s="243">
        <f>O330*H330</f>
        <v>0</v>
      </c>
      <c r="Q330" s="243">
        <v>0</v>
      </c>
      <c r="R330" s="243">
        <f>Q330*H330</f>
        <v>0</v>
      </c>
      <c r="S330" s="243">
        <v>0.019460000000000002</v>
      </c>
      <c r="T330" s="244">
        <f>S330*H330</f>
        <v>0.73948000000000003</v>
      </c>
      <c r="AR330" s="25" t="s">
        <v>238</v>
      </c>
      <c r="AT330" s="25" t="s">
        <v>151</v>
      </c>
      <c r="AU330" s="25" t="s">
        <v>80</v>
      </c>
      <c r="AY330" s="25" t="s">
        <v>148</v>
      </c>
      <c r="BE330" s="245">
        <f>IF(N330="základní",J330,0)</f>
        <v>0</v>
      </c>
      <c r="BF330" s="245">
        <f>IF(N330="snížená",J330,0)</f>
        <v>0</v>
      </c>
      <c r="BG330" s="245">
        <f>IF(N330="zákl. přenesená",J330,0)</f>
        <v>0</v>
      </c>
      <c r="BH330" s="245">
        <f>IF(N330="sníž. přenesená",J330,0)</f>
        <v>0</v>
      </c>
      <c r="BI330" s="245">
        <f>IF(N330="nulová",J330,0)</f>
        <v>0</v>
      </c>
      <c r="BJ330" s="25" t="s">
        <v>78</v>
      </c>
      <c r="BK330" s="245">
        <f>ROUND(I330*H330,2)</f>
        <v>0</v>
      </c>
      <c r="BL330" s="25" t="s">
        <v>238</v>
      </c>
      <c r="BM330" s="25" t="s">
        <v>1696</v>
      </c>
    </row>
    <row r="331" s="12" customFormat="1">
      <c r="B331" s="246"/>
      <c r="C331" s="247"/>
      <c r="D331" s="248" t="s">
        <v>158</v>
      </c>
      <c r="E331" s="249" t="s">
        <v>21</v>
      </c>
      <c r="F331" s="250" t="s">
        <v>1697</v>
      </c>
      <c r="G331" s="247"/>
      <c r="H331" s="251">
        <v>2</v>
      </c>
      <c r="I331" s="252"/>
      <c r="J331" s="247"/>
      <c r="K331" s="247"/>
      <c r="L331" s="253"/>
      <c r="M331" s="254"/>
      <c r="N331" s="255"/>
      <c r="O331" s="255"/>
      <c r="P331" s="255"/>
      <c r="Q331" s="255"/>
      <c r="R331" s="255"/>
      <c r="S331" s="255"/>
      <c r="T331" s="256"/>
      <c r="AT331" s="257" t="s">
        <v>158</v>
      </c>
      <c r="AU331" s="257" t="s">
        <v>80</v>
      </c>
      <c r="AV331" s="12" t="s">
        <v>80</v>
      </c>
      <c r="AW331" s="12" t="s">
        <v>34</v>
      </c>
      <c r="AX331" s="12" t="s">
        <v>70</v>
      </c>
      <c r="AY331" s="257" t="s">
        <v>148</v>
      </c>
    </row>
    <row r="332" s="12" customFormat="1">
      <c r="B332" s="246"/>
      <c r="C332" s="247"/>
      <c r="D332" s="248" t="s">
        <v>158</v>
      </c>
      <c r="E332" s="249" t="s">
        <v>21</v>
      </c>
      <c r="F332" s="250" t="s">
        <v>1698</v>
      </c>
      <c r="G332" s="247"/>
      <c r="H332" s="251">
        <v>4</v>
      </c>
      <c r="I332" s="252"/>
      <c r="J332" s="247"/>
      <c r="K332" s="247"/>
      <c r="L332" s="253"/>
      <c r="M332" s="254"/>
      <c r="N332" s="255"/>
      <c r="O332" s="255"/>
      <c r="P332" s="255"/>
      <c r="Q332" s="255"/>
      <c r="R332" s="255"/>
      <c r="S332" s="255"/>
      <c r="T332" s="256"/>
      <c r="AT332" s="257" t="s">
        <v>158</v>
      </c>
      <c r="AU332" s="257" t="s">
        <v>80</v>
      </c>
      <c r="AV332" s="12" t="s">
        <v>80</v>
      </c>
      <c r="AW332" s="12" t="s">
        <v>34</v>
      </c>
      <c r="AX332" s="12" t="s">
        <v>70</v>
      </c>
      <c r="AY332" s="257" t="s">
        <v>148</v>
      </c>
    </row>
    <row r="333" s="12" customFormat="1">
      <c r="B333" s="246"/>
      <c r="C333" s="247"/>
      <c r="D333" s="248" t="s">
        <v>158</v>
      </c>
      <c r="E333" s="249" t="s">
        <v>21</v>
      </c>
      <c r="F333" s="250" t="s">
        <v>1699</v>
      </c>
      <c r="G333" s="247"/>
      <c r="H333" s="251">
        <v>18</v>
      </c>
      <c r="I333" s="252"/>
      <c r="J333" s="247"/>
      <c r="K333" s="247"/>
      <c r="L333" s="253"/>
      <c r="M333" s="254"/>
      <c r="N333" s="255"/>
      <c r="O333" s="255"/>
      <c r="P333" s="255"/>
      <c r="Q333" s="255"/>
      <c r="R333" s="255"/>
      <c r="S333" s="255"/>
      <c r="T333" s="256"/>
      <c r="AT333" s="257" t="s">
        <v>158</v>
      </c>
      <c r="AU333" s="257" t="s">
        <v>80</v>
      </c>
      <c r="AV333" s="12" t="s">
        <v>80</v>
      </c>
      <c r="AW333" s="12" t="s">
        <v>34</v>
      </c>
      <c r="AX333" s="12" t="s">
        <v>70</v>
      </c>
      <c r="AY333" s="257" t="s">
        <v>148</v>
      </c>
    </row>
    <row r="334" s="12" customFormat="1">
      <c r="B334" s="246"/>
      <c r="C334" s="247"/>
      <c r="D334" s="248" t="s">
        <v>158</v>
      </c>
      <c r="E334" s="249" t="s">
        <v>21</v>
      </c>
      <c r="F334" s="250" t="s">
        <v>1700</v>
      </c>
      <c r="G334" s="247"/>
      <c r="H334" s="251">
        <v>14</v>
      </c>
      <c r="I334" s="252"/>
      <c r="J334" s="247"/>
      <c r="K334" s="247"/>
      <c r="L334" s="253"/>
      <c r="M334" s="254"/>
      <c r="N334" s="255"/>
      <c r="O334" s="255"/>
      <c r="P334" s="255"/>
      <c r="Q334" s="255"/>
      <c r="R334" s="255"/>
      <c r="S334" s="255"/>
      <c r="T334" s="256"/>
      <c r="AT334" s="257" t="s">
        <v>158</v>
      </c>
      <c r="AU334" s="257" t="s">
        <v>80</v>
      </c>
      <c r="AV334" s="12" t="s">
        <v>80</v>
      </c>
      <c r="AW334" s="12" t="s">
        <v>34</v>
      </c>
      <c r="AX334" s="12" t="s">
        <v>70</v>
      </c>
      <c r="AY334" s="257" t="s">
        <v>148</v>
      </c>
    </row>
    <row r="335" s="14" customFormat="1">
      <c r="B335" s="268"/>
      <c r="C335" s="269"/>
      <c r="D335" s="248" t="s">
        <v>158</v>
      </c>
      <c r="E335" s="270" t="s">
        <v>21</v>
      </c>
      <c r="F335" s="271" t="s">
        <v>174</v>
      </c>
      <c r="G335" s="269"/>
      <c r="H335" s="272">
        <v>38</v>
      </c>
      <c r="I335" s="273"/>
      <c r="J335" s="269"/>
      <c r="K335" s="269"/>
      <c r="L335" s="274"/>
      <c r="M335" s="275"/>
      <c r="N335" s="276"/>
      <c r="O335" s="276"/>
      <c r="P335" s="276"/>
      <c r="Q335" s="276"/>
      <c r="R335" s="276"/>
      <c r="S335" s="276"/>
      <c r="T335" s="277"/>
      <c r="AT335" s="278" t="s">
        <v>158</v>
      </c>
      <c r="AU335" s="278" t="s">
        <v>80</v>
      </c>
      <c r="AV335" s="14" t="s">
        <v>156</v>
      </c>
      <c r="AW335" s="14" t="s">
        <v>34</v>
      </c>
      <c r="AX335" s="14" t="s">
        <v>78</v>
      </c>
      <c r="AY335" s="278" t="s">
        <v>148</v>
      </c>
    </row>
    <row r="336" s="1" customFormat="1" ht="16.5" customHeight="1">
      <c r="B336" s="47"/>
      <c r="C336" s="234" t="s">
        <v>1701</v>
      </c>
      <c r="D336" s="234" t="s">
        <v>151</v>
      </c>
      <c r="E336" s="235" t="s">
        <v>1702</v>
      </c>
      <c r="F336" s="236" t="s">
        <v>1703</v>
      </c>
      <c r="G336" s="237" t="s">
        <v>1146</v>
      </c>
      <c r="H336" s="238">
        <v>1</v>
      </c>
      <c r="I336" s="239"/>
      <c r="J336" s="240">
        <f>ROUND(I336*H336,2)</f>
        <v>0</v>
      </c>
      <c r="K336" s="236" t="s">
        <v>155</v>
      </c>
      <c r="L336" s="73"/>
      <c r="M336" s="241" t="s">
        <v>21</v>
      </c>
      <c r="N336" s="242" t="s">
        <v>41</v>
      </c>
      <c r="O336" s="48"/>
      <c r="P336" s="243">
        <f>O336*H336</f>
        <v>0</v>
      </c>
      <c r="Q336" s="243">
        <v>0</v>
      </c>
      <c r="R336" s="243">
        <f>Q336*H336</f>
        <v>0</v>
      </c>
      <c r="S336" s="243">
        <v>0.024500000000000001</v>
      </c>
      <c r="T336" s="244">
        <f>S336*H336</f>
        <v>0.024500000000000001</v>
      </c>
      <c r="AR336" s="25" t="s">
        <v>238</v>
      </c>
      <c r="AT336" s="25" t="s">
        <v>151</v>
      </c>
      <c r="AU336" s="25" t="s">
        <v>80</v>
      </c>
      <c r="AY336" s="25" t="s">
        <v>148</v>
      </c>
      <c r="BE336" s="245">
        <f>IF(N336="základní",J336,0)</f>
        <v>0</v>
      </c>
      <c r="BF336" s="245">
        <f>IF(N336="snížená",J336,0)</f>
        <v>0</v>
      </c>
      <c r="BG336" s="245">
        <f>IF(N336="zákl. přenesená",J336,0)</f>
        <v>0</v>
      </c>
      <c r="BH336" s="245">
        <f>IF(N336="sníž. přenesená",J336,0)</f>
        <v>0</v>
      </c>
      <c r="BI336" s="245">
        <f>IF(N336="nulová",J336,0)</f>
        <v>0</v>
      </c>
      <c r="BJ336" s="25" t="s">
        <v>78</v>
      </c>
      <c r="BK336" s="245">
        <f>ROUND(I336*H336,2)</f>
        <v>0</v>
      </c>
      <c r="BL336" s="25" t="s">
        <v>238</v>
      </c>
      <c r="BM336" s="25" t="s">
        <v>1704</v>
      </c>
    </row>
    <row r="337" s="1" customFormat="1" ht="16.5" customHeight="1">
      <c r="B337" s="47"/>
      <c r="C337" s="234" t="s">
        <v>1705</v>
      </c>
      <c r="D337" s="234" t="s">
        <v>151</v>
      </c>
      <c r="E337" s="235" t="s">
        <v>1706</v>
      </c>
      <c r="F337" s="236" t="s">
        <v>1707</v>
      </c>
      <c r="G337" s="237" t="s">
        <v>1146</v>
      </c>
      <c r="H337" s="238">
        <v>1</v>
      </c>
      <c r="I337" s="239"/>
      <c r="J337" s="240">
        <f>ROUND(I337*H337,2)</f>
        <v>0</v>
      </c>
      <c r="K337" s="236" t="s">
        <v>155</v>
      </c>
      <c r="L337" s="73"/>
      <c r="M337" s="241" t="s">
        <v>21</v>
      </c>
      <c r="N337" s="242" t="s">
        <v>41</v>
      </c>
      <c r="O337" s="48"/>
      <c r="P337" s="243">
        <f>O337*H337</f>
        <v>0</v>
      </c>
      <c r="Q337" s="243">
        <v>0</v>
      </c>
      <c r="R337" s="243">
        <f>Q337*H337</f>
        <v>0</v>
      </c>
      <c r="S337" s="243">
        <v>0.017069999999999998</v>
      </c>
      <c r="T337" s="244">
        <f>S337*H337</f>
        <v>0.017069999999999998</v>
      </c>
      <c r="AR337" s="25" t="s">
        <v>238</v>
      </c>
      <c r="AT337" s="25" t="s">
        <v>151</v>
      </c>
      <c r="AU337" s="25" t="s">
        <v>80</v>
      </c>
      <c r="AY337" s="25" t="s">
        <v>148</v>
      </c>
      <c r="BE337" s="245">
        <f>IF(N337="základní",J337,0)</f>
        <v>0</v>
      </c>
      <c r="BF337" s="245">
        <f>IF(N337="snížená",J337,0)</f>
        <v>0</v>
      </c>
      <c r="BG337" s="245">
        <f>IF(N337="zákl. přenesená",J337,0)</f>
        <v>0</v>
      </c>
      <c r="BH337" s="245">
        <f>IF(N337="sníž. přenesená",J337,0)</f>
        <v>0</v>
      </c>
      <c r="BI337" s="245">
        <f>IF(N337="nulová",J337,0)</f>
        <v>0</v>
      </c>
      <c r="BJ337" s="25" t="s">
        <v>78</v>
      </c>
      <c r="BK337" s="245">
        <f>ROUND(I337*H337,2)</f>
        <v>0</v>
      </c>
      <c r="BL337" s="25" t="s">
        <v>238</v>
      </c>
      <c r="BM337" s="25" t="s">
        <v>1708</v>
      </c>
    </row>
    <row r="338" s="1" customFormat="1" ht="25.5" customHeight="1">
      <c r="B338" s="47"/>
      <c r="C338" s="234" t="s">
        <v>1709</v>
      </c>
      <c r="D338" s="234" t="s">
        <v>151</v>
      </c>
      <c r="E338" s="235" t="s">
        <v>1710</v>
      </c>
      <c r="F338" s="236" t="s">
        <v>1711</v>
      </c>
      <c r="G338" s="237" t="s">
        <v>1146</v>
      </c>
      <c r="H338" s="238">
        <v>4</v>
      </c>
      <c r="I338" s="239"/>
      <c r="J338" s="240">
        <f>ROUND(I338*H338,2)</f>
        <v>0</v>
      </c>
      <c r="K338" s="236" t="s">
        <v>155</v>
      </c>
      <c r="L338" s="73"/>
      <c r="M338" s="241" t="s">
        <v>21</v>
      </c>
      <c r="N338" s="242" t="s">
        <v>41</v>
      </c>
      <c r="O338" s="48"/>
      <c r="P338" s="243">
        <f>O338*H338</f>
        <v>0</v>
      </c>
      <c r="Q338" s="243">
        <v>0</v>
      </c>
      <c r="R338" s="243">
        <f>Q338*H338</f>
        <v>0</v>
      </c>
      <c r="S338" s="243">
        <v>0.0091999999999999998</v>
      </c>
      <c r="T338" s="244">
        <f>S338*H338</f>
        <v>0.036799999999999999</v>
      </c>
      <c r="AR338" s="25" t="s">
        <v>238</v>
      </c>
      <c r="AT338" s="25" t="s">
        <v>151</v>
      </c>
      <c r="AU338" s="25" t="s">
        <v>80</v>
      </c>
      <c r="AY338" s="25" t="s">
        <v>148</v>
      </c>
      <c r="BE338" s="245">
        <f>IF(N338="základní",J338,0)</f>
        <v>0</v>
      </c>
      <c r="BF338" s="245">
        <f>IF(N338="snížená",J338,0)</f>
        <v>0</v>
      </c>
      <c r="BG338" s="245">
        <f>IF(N338="zákl. přenesená",J338,0)</f>
        <v>0</v>
      </c>
      <c r="BH338" s="245">
        <f>IF(N338="sníž. přenesená",J338,0)</f>
        <v>0</v>
      </c>
      <c r="BI338" s="245">
        <f>IF(N338="nulová",J338,0)</f>
        <v>0</v>
      </c>
      <c r="BJ338" s="25" t="s">
        <v>78</v>
      </c>
      <c r="BK338" s="245">
        <f>ROUND(I338*H338,2)</f>
        <v>0</v>
      </c>
      <c r="BL338" s="25" t="s">
        <v>238</v>
      </c>
      <c r="BM338" s="25" t="s">
        <v>1712</v>
      </c>
    </row>
    <row r="339" s="1" customFormat="1" ht="25.5" customHeight="1">
      <c r="B339" s="47"/>
      <c r="C339" s="234" t="s">
        <v>1713</v>
      </c>
      <c r="D339" s="234" t="s">
        <v>151</v>
      </c>
      <c r="E339" s="235" t="s">
        <v>1714</v>
      </c>
      <c r="F339" s="236" t="s">
        <v>1715</v>
      </c>
      <c r="G339" s="237" t="s">
        <v>1146</v>
      </c>
      <c r="H339" s="238">
        <v>1</v>
      </c>
      <c r="I339" s="239"/>
      <c r="J339" s="240">
        <f>ROUND(I339*H339,2)</f>
        <v>0</v>
      </c>
      <c r="K339" s="236" t="s">
        <v>155</v>
      </c>
      <c r="L339" s="73"/>
      <c r="M339" s="241" t="s">
        <v>21</v>
      </c>
      <c r="N339" s="242" t="s">
        <v>41</v>
      </c>
      <c r="O339" s="48"/>
      <c r="P339" s="243">
        <f>O339*H339</f>
        <v>0</v>
      </c>
      <c r="Q339" s="243">
        <v>0</v>
      </c>
      <c r="R339" s="243">
        <f>Q339*H339</f>
        <v>0</v>
      </c>
      <c r="S339" s="243">
        <v>0.034700000000000002</v>
      </c>
      <c r="T339" s="244">
        <f>S339*H339</f>
        <v>0.034700000000000002</v>
      </c>
      <c r="AR339" s="25" t="s">
        <v>238</v>
      </c>
      <c r="AT339" s="25" t="s">
        <v>151</v>
      </c>
      <c r="AU339" s="25" t="s">
        <v>80</v>
      </c>
      <c r="AY339" s="25" t="s">
        <v>148</v>
      </c>
      <c r="BE339" s="245">
        <f>IF(N339="základní",J339,0)</f>
        <v>0</v>
      </c>
      <c r="BF339" s="245">
        <f>IF(N339="snížená",J339,0)</f>
        <v>0</v>
      </c>
      <c r="BG339" s="245">
        <f>IF(N339="zákl. přenesená",J339,0)</f>
        <v>0</v>
      </c>
      <c r="BH339" s="245">
        <f>IF(N339="sníž. přenesená",J339,0)</f>
        <v>0</v>
      </c>
      <c r="BI339" s="245">
        <f>IF(N339="nulová",J339,0)</f>
        <v>0</v>
      </c>
      <c r="BJ339" s="25" t="s">
        <v>78</v>
      </c>
      <c r="BK339" s="245">
        <f>ROUND(I339*H339,2)</f>
        <v>0</v>
      </c>
      <c r="BL339" s="25" t="s">
        <v>238</v>
      </c>
      <c r="BM339" s="25" t="s">
        <v>1716</v>
      </c>
    </row>
    <row r="340" s="1" customFormat="1" ht="16.5" customHeight="1">
      <c r="B340" s="47"/>
      <c r="C340" s="234" t="s">
        <v>1717</v>
      </c>
      <c r="D340" s="234" t="s">
        <v>151</v>
      </c>
      <c r="E340" s="235" t="s">
        <v>1718</v>
      </c>
      <c r="F340" s="236" t="s">
        <v>1719</v>
      </c>
      <c r="G340" s="237" t="s">
        <v>185</v>
      </c>
      <c r="H340" s="238">
        <v>9</v>
      </c>
      <c r="I340" s="239"/>
      <c r="J340" s="240">
        <f>ROUND(I340*H340,2)</f>
        <v>0</v>
      </c>
      <c r="K340" s="236" t="s">
        <v>155</v>
      </c>
      <c r="L340" s="73"/>
      <c r="M340" s="241" t="s">
        <v>21</v>
      </c>
      <c r="N340" s="242" t="s">
        <v>41</v>
      </c>
      <c r="O340" s="48"/>
      <c r="P340" s="243">
        <f>O340*H340</f>
        <v>0</v>
      </c>
      <c r="Q340" s="243">
        <v>0</v>
      </c>
      <c r="R340" s="243">
        <f>Q340*H340</f>
        <v>0</v>
      </c>
      <c r="S340" s="243">
        <v>0.00048999999999999998</v>
      </c>
      <c r="T340" s="244">
        <f>S340*H340</f>
        <v>0.0044099999999999999</v>
      </c>
      <c r="AR340" s="25" t="s">
        <v>238</v>
      </c>
      <c r="AT340" s="25" t="s">
        <v>151</v>
      </c>
      <c r="AU340" s="25" t="s">
        <v>80</v>
      </c>
      <c r="AY340" s="25" t="s">
        <v>148</v>
      </c>
      <c r="BE340" s="245">
        <f>IF(N340="základní",J340,0)</f>
        <v>0</v>
      </c>
      <c r="BF340" s="245">
        <f>IF(N340="snížená",J340,0)</f>
        <v>0</v>
      </c>
      <c r="BG340" s="245">
        <f>IF(N340="zákl. přenesená",J340,0)</f>
        <v>0</v>
      </c>
      <c r="BH340" s="245">
        <f>IF(N340="sníž. přenesená",J340,0)</f>
        <v>0</v>
      </c>
      <c r="BI340" s="245">
        <f>IF(N340="nulová",J340,0)</f>
        <v>0</v>
      </c>
      <c r="BJ340" s="25" t="s">
        <v>78</v>
      </c>
      <c r="BK340" s="245">
        <f>ROUND(I340*H340,2)</f>
        <v>0</v>
      </c>
      <c r="BL340" s="25" t="s">
        <v>238</v>
      </c>
      <c r="BM340" s="25" t="s">
        <v>1720</v>
      </c>
    </row>
    <row r="341" s="1" customFormat="1" ht="16.5" customHeight="1">
      <c r="B341" s="47"/>
      <c r="C341" s="234" t="s">
        <v>1721</v>
      </c>
      <c r="D341" s="234" t="s">
        <v>151</v>
      </c>
      <c r="E341" s="235" t="s">
        <v>1722</v>
      </c>
      <c r="F341" s="236" t="s">
        <v>1723</v>
      </c>
      <c r="G341" s="237" t="s">
        <v>1146</v>
      </c>
      <c r="H341" s="238">
        <v>38</v>
      </c>
      <c r="I341" s="239"/>
      <c r="J341" s="240">
        <f>ROUND(I341*H341,2)</f>
        <v>0</v>
      </c>
      <c r="K341" s="236" t="s">
        <v>155</v>
      </c>
      <c r="L341" s="73"/>
      <c r="M341" s="241" t="s">
        <v>21</v>
      </c>
      <c r="N341" s="242" t="s">
        <v>41</v>
      </c>
      <c r="O341" s="48"/>
      <c r="P341" s="243">
        <f>O341*H341</f>
        <v>0</v>
      </c>
      <c r="Q341" s="243">
        <v>0</v>
      </c>
      <c r="R341" s="243">
        <f>Q341*H341</f>
        <v>0</v>
      </c>
      <c r="S341" s="243">
        <v>0.00156</v>
      </c>
      <c r="T341" s="244">
        <f>S341*H341</f>
        <v>0.059279999999999999</v>
      </c>
      <c r="AR341" s="25" t="s">
        <v>238</v>
      </c>
      <c r="AT341" s="25" t="s">
        <v>151</v>
      </c>
      <c r="AU341" s="25" t="s">
        <v>80</v>
      </c>
      <c r="AY341" s="25" t="s">
        <v>148</v>
      </c>
      <c r="BE341" s="245">
        <f>IF(N341="základní",J341,0)</f>
        <v>0</v>
      </c>
      <c r="BF341" s="245">
        <f>IF(N341="snížená",J341,0)</f>
        <v>0</v>
      </c>
      <c r="BG341" s="245">
        <f>IF(N341="zákl. přenesená",J341,0)</f>
        <v>0</v>
      </c>
      <c r="BH341" s="245">
        <f>IF(N341="sníž. přenesená",J341,0)</f>
        <v>0</v>
      </c>
      <c r="BI341" s="245">
        <f>IF(N341="nulová",J341,0)</f>
        <v>0</v>
      </c>
      <c r="BJ341" s="25" t="s">
        <v>78</v>
      </c>
      <c r="BK341" s="245">
        <f>ROUND(I341*H341,2)</f>
        <v>0</v>
      </c>
      <c r="BL341" s="25" t="s">
        <v>238</v>
      </c>
      <c r="BM341" s="25" t="s">
        <v>1724</v>
      </c>
    </row>
    <row r="342" s="1" customFormat="1" ht="16.5" customHeight="1">
      <c r="B342" s="47"/>
      <c r="C342" s="234" t="s">
        <v>1725</v>
      </c>
      <c r="D342" s="234" t="s">
        <v>151</v>
      </c>
      <c r="E342" s="235" t="s">
        <v>1726</v>
      </c>
      <c r="F342" s="236" t="s">
        <v>1727</v>
      </c>
      <c r="G342" s="237" t="s">
        <v>185</v>
      </c>
      <c r="H342" s="238">
        <v>10</v>
      </c>
      <c r="I342" s="239"/>
      <c r="J342" s="240">
        <f>ROUND(I342*H342,2)</f>
        <v>0</v>
      </c>
      <c r="K342" s="236" t="s">
        <v>155</v>
      </c>
      <c r="L342" s="73"/>
      <c r="M342" s="241" t="s">
        <v>21</v>
      </c>
      <c r="N342" s="242" t="s">
        <v>41</v>
      </c>
      <c r="O342" s="48"/>
      <c r="P342" s="243">
        <f>O342*H342</f>
        <v>0</v>
      </c>
      <c r="Q342" s="243">
        <v>0</v>
      </c>
      <c r="R342" s="243">
        <f>Q342*H342</f>
        <v>0</v>
      </c>
      <c r="S342" s="243">
        <v>0.0022499999999999998</v>
      </c>
      <c r="T342" s="244">
        <f>S342*H342</f>
        <v>0.022499999999999999</v>
      </c>
      <c r="AR342" s="25" t="s">
        <v>238</v>
      </c>
      <c r="AT342" s="25" t="s">
        <v>151</v>
      </c>
      <c r="AU342" s="25" t="s">
        <v>80</v>
      </c>
      <c r="AY342" s="25" t="s">
        <v>148</v>
      </c>
      <c r="BE342" s="245">
        <f>IF(N342="základní",J342,0)</f>
        <v>0</v>
      </c>
      <c r="BF342" s="245">
        <f>IF(N342="snížená",J342,0)</f>
        <v>0</v>
      </c>
      <c r="BG342" s="245">
        <f>IF(N342="zákl. přenesená",J342,0)</f>
        <v>0</v>
      </c>
      <c r="BH342" s="245">
        <f>IF(N342="sníž. přenesená",J342,0)</f>
        <v>0</v>
      </c>
      <c r="BI342" s="245">
        <f>IF(N342="nulová",J342,0)</f>
        <v>0</v>
      </c>
      <c r="BJ342" s="25" t="s">
        <v>78</v>
      </c>
      <c r="BK342" s="245">
        <f>ROUND(I342*H342,2)</f>
        <v>0</v>
      </c>
      <c r="BL342" s="25" t="s">
        <v>238</v>
      </c>
      <c r="BM342" s="25" t="s">
        <v>1728</v>
      </c>
    </row>
    <row r="343" s="1" customFormat="1" ht="16.5" customHeight="1">
      <c r="B343" s="47"/>
      <c r="C343" s="234" t="s">
        <v>1729</v>
      </c>
      <c r="D343" s="234" t="s">
        <v>151</v>
      </c>
      <c r="E343" s="235" t="s">
        <v>1730</v>
      </c>
      <c r="F343" s="236" t="s">
        <v>1731</v>
      </c>
      <c r="G343" s="237" t="s">
        <v>185</v>
      </c>
      <c r="H343" s="238">
        <v>44</v>
      </c>
      <c r="I343" s="239"/>
      <c r="J343" s="240">
        <f>ROUND(I343*H343,2)</f>
        <v>0</v>
      </c>
      <c r="K343" s="236" t="s">
        <v>155</v>
      </c>
      <c r="L343" s="73"/>
      <c r="M343" s="241" t="s">
        <v>21</v>
      </c>
      <c r="N343" s="242" t="s">
        <v>41</v>
      </c>
      <c r="O343" s="48"/>
      <c r="P343" s="243">
        <f>O343*H343</f>
        <v>0</v>
      </c>
      <c r="Q343" s="243">
        <v>0</v>
      </c>
      <c r="R343" s="243">
        <f>Q343*H343</f>
        <v>0</v>
      </c>
      <c r="S343" s="243">
        <v>0.00085999999999999998</v>
      </c>
      <c r="T343" s="244">
        <f>S343*H343</f>
        <v>0.037839999999999999</v>
      </c>
      <c r="AR343" s="25" t="s">
        <v>238</v>
      </c>
      <c r="AT343" s="25" t="s">
        <v>151</v>
      </c>
      <c r="AU343" s="25" t="s">
        <v>80</v>
      </c>
      <c r="AY343" s="25" t="s">
        <v>148</v>
      </c>
      <c r="BE343" s="245">
        <f>IF(N343="základní",J343,0)</f>
        <v>0</v>
      </c>
      <c r="BF343" s="245">
        <f>IF(N343="snížená",J343,0)</f>
        <v>0</v>
      </c>
      <c r="BG343" s="245">
        <f>IF(N343="zákl. přenesená",J343,0)</f>
        <v>0</v>
      </c>
      <c r="BH343" s="245">
        <f>IF(N343="sníž. přenesená",J343,0)</f>
        <v>0</v>
      </c>
      <c r="BI343" s="245">
        <f>IF(N343="nulová",J343,0)</f>
        <v>0</v>
      </c>
      <c r="BJ343" s="25" t="s">
        <v>78</v>
      </c>
      <c r="BK343" s="245">
        <f>ROUND(I343*H343,2)</f>
        <v>0</v>
      </c>
      <c r="BL343" s="25" t="s">
        <v>238</v>
      </c>
      <c r="BM343" s="25" t="s">
        <v>1732</v>
      </c>
    </row>
    <row r="344" s="1" customFormat="1" ht="16.5" customHeight="1">
      <c r="B344" s="47"/>
      <c r="C344" s="234" t="s">
        <v>1733</v>
      </c>
      <c r="D344" s="234" t="s">
        <v>151</v>
      </c>
      <c r="E344" s="235" t="s">
        <v>1734</v>
      </c>
      <c r="F344" s="236" t="s">
        <v>1735</v>
      </c>
      <c r="G344" s="237" t="s">
        <v>185</v>
      </c>
      <c r="H344" s="238">
        <v>44</v>
      </c>
      <c r="I344" s="239"/>
      <c r="J344" s="240">
        <f>ROUND(I344*H344,2)</f>
        <v>0</v>
      </c>
      <c r="K344" s="236" t="s">
        <v>155</v>
      </c>
      <c r="L344" s="73"/>
      <c r="M344" s="241" t="s">
        <v>21</v>
      </c>
      <c r="N344" s="242" t="s">
        <v>41</v>
      </c>
      <c r="O344" s="48"/>
      <c r="P344" s="243">
        <f>O344*H344</f>
        <v>0</v>
      </c>
      <c r="Q344" s="243">
        <v>0</v>
      </c>
      <c r="R344" s="243">
        <f>Q344*H344</f>
        <v>0</v>
      </c>
      <c r="S344" s="243">
        <v>0.00084999999999999995</v>
      </c>
      <c r="T344" s="244">
        <f>S344*H344</f>
        <v>0.037399999999999996</v>
      </c>
      <c r="AR344" s="25" t="s">
        <v>238</v>
      </c>
      <c r="AT344" s="25" t="s">
        <v>151</v>
      </c>
      <c r="AU344" s="25" t="s">
        <v>80</v>
      </c>
      <c r="AY344" s="25" t="s">
        <v>148</v>
      </c>
      <c r="BE344" s="245">
        <f>IF(N344="základní",J344,0)</f>
        <v>0</v>
      </c>
      <c r="BF344" s="245">
        <f>IF(N344="snížená",J344,0)</f>
        <v>0</v>
      </c>
      <c r="BG344" s="245">
        <f>IF(N344="zákl. přenesená",J344,0)</f>
        <v>0</v>
      </c>
      <c r="BH344" s="245">
        <f>IF(N344="sníž. přenesená",J344,0)</f>
        <v>0</v>
      </c>
      <c r="BI344" s="245">
        <f>IF(N344="nulová",J344,0)</f>
        <v>0</v>
      </c>
      <c r="BJ344" s="25" t="s">
        <v>78</v>
      </c>
      <c r="BK344" s="245">
        <f>ROUND(I344*H344,2)</f>
        <v>0</v>
      </c>
      <c r="BL344" s="25" t="s">
        <v>238</v>
      </c>
      <c r="BM344" s="25" t="s">
        <v>1736</v>
      </c>
    </row>
    <row r="345" s="1" customFormat="1" ht="25.5" customHeight="1">
      <c r="B345" s="47"/>
      <c r="C345" s="234" t="s">
        <v>1737</v>
      </c>
      <c r="D345" s="234" t="s">
        <v>151</v>
      </c>
      <c r="E345" s="235" t="s">
        <v>1738</v>
      </c>
      <c r="F345" s="236" t="s">
        <v>1739</v>
      </c>
      <c r="G345" s="237" t="s">
        <v>413</v>
      </c>
      <c r="H345" s="238">
        <v>1.2529999999999999</v>
      </c>
      <c r="I345" s="239"/>
      <c r="J345" s="240">
        <f>ROUND(I345*H345,2)</f>
        <v>0</v>
      </c>
      <c r="K345" s="236" t="s">
        <v>155</v>
      </c>
      <c r="L345" s="73"/>
      <c r="M345" s="241" t="s">
        <v>21</v>
      </c>
      <c r="N345" s="242" t="s">
        <v>41</v>
      </c>
      <c r="O345" s="48"/>
      <c r="P345" s="243">
        <f>O345*H345</f>
        <v>0</v>
      </c>
      <c r="Q345" s="243">
        <v>0</v>
      </c>
      <c r="R345" s="243">
        <f>Q345*H345</f>
        <v>0</v>
      </c>
      <c r="S345" s="243">
        <v>0</v>
      </c>
      <c r="T345" s="244">
        <f>S345*H345</f>
        <v>0</v>
      </c>
      <c r="AR345" s="25" t="s">
        <v>238</v>
      </c>
      <c r="AT345" s="25" t="s">
        <v>151</v>
      </c>
      <c r="AU345" s="25" t="s">
        <v>80</v>
      </c>
      <c r="AY345" s="25" t="s">
        <v>148</v>
      </c>
      <c r="BE345" s="245">
        <f>IF(N345="základní",J345,0)</f>
        <v>0</v>
      </c>
      <c r="BF345" s="245">
        <f>IF(N345="snížená",J345,0)</f>
        <v>0</v>
      </c>
      <c r="BG345" s="245">
        <f>IF(N345="zákl. přenesená",J345,0)</f>
        <v>0</v>
      </c>
      <c r="BH345" s="245">
        <f>IF(N345="sníž. přenesená",J345,0)</f>
        <v>0</v>
      </c>
      <c r="BI345" s="245">
        <f>IF(N345="nulová",J345,0)</f>
        <v>0</v>
      </c>
      <c r="BJ345" s="25" t="s">
        <v>78</v>
      </c>
      <c r="BK345" s="245">
        <f>ROUND(I345*H345,2)</f>
        <v>0</v>
      </c>
      <c r="BL345" s="25" t="s">
        <v>238</v>
      </c>
      <c r="BM345" s="25" t="s">
        <v>1740</v>
      </c>
    </row>
    <row r="346" s="11" customFormat="1" ht="29.88" customHeight="1">
      <c r="B346" s="218"/>
      <c r="C346" s="219"/>
      <c r="D346" s="220" t="s">
        <v>69</v>
      </c>
      <c r="E346" s="232" t="s">
        <v>1741</v>
      </c>
      <c r="F346" s="232" t="s">
        <v>1742</v>
      </c>
      <c r="G346" s="219"/>
      <c r="H346" s="219"/>
      <c r="I346" s="222"/>
      <c r="J346" s="233">
        <f>BK346</f>
        <v>0</v>
      </c>
      <c r="K346" s="219"/>
      <c r="L346" s="224"/>
      <c r="M346" s="225"/>
      <c r="N346" s="226"/>
      <c r="O346" s="226"/>
      <c r="P346" s="227">
        <f>SUM(P347:P350)</f>
        <v>0</v>
      </c>
      <c r="Q346" s="226"/>
      <c r="R346" s="227">
        <f>SUM(R347:R350)</f>
        <v>0.095750000000000002</v>
      </c>
      <c r="S346" s="226"/>
      <c r="T346" s="228">
        <f>SUM(T347:T350)</f>
        <v>0</v>
      </c>
      <c r="AR346" s="229" t="s">
        <v>80</v>
      </c>
      <c r="AT346" s="230" t="s">
        <v>69</v>
      </c>
      <c r="AU346" s="230" t="s">
        <v>78</v>
      </c>
      <c r="AY346" s="229" t="s">
        <v>148</v>
      </c>
      <c r="BK346" s="231">
        <f>SUM(BK347:BK350)</f>
        <v>0</v>
      </c>
    </row>
    <row r="347" s="1" customFormat="1" ht="25.5" customHeight="1">
      <c r="B347" s="47"/>
      <c r="C347" s="234" t="s">
        <v>1743</v>
      </c>
      <c r="D347" s="234" t="s">
        <v>151</v>
      </c>
      <c r="E347" s="235" t="s">
        <v>1744</v>
      </c>
      <c r="F347" s="236" t="s">
        <v>1745</v>
      </c>
      <c r="G347" s="237" t="s">
        <v>1146</v>
      </c>
      <c r="H347" s="238">
        <v>5</v>
      </c>
      <c r="I347" s="239"/>
      <c r="J347" s="240">
        <f>ROUND(I347*H347,2)</f>
        <v>0</v>
      </c>
      <c r="K347" s="236" t="s">
        <v>155</v>
      </c>
      <c r="L347" s="73"/>
      <c r="M347" s="241" t="s">
        <v>21</v>
      </c>
      <c r="N347" s="242" t="s">
        <v>41</v>
      </c>
      <c r="O347" s="48"/>
      <c r="P347" s="243">
        <f>O347*H347</f>
        <v>0</v>
      </c>
      <c r="Q347" s="243">
        <v>0.01865</v>
      </c>
      <c r="R347" s="243">
        <f>Q347*H347</f>
        <v>0.09325</v>
      </c>
      <c r="S347" s="243">
        <v>0</v>
      </c>
      <c r="T347" s="244">
        <f>S347*H347</f>
        <v>0</v>
      </c>
      <c r="AR347" s="25" t="s">
        <v>238</v>
      </c>
      <c r="AT347" s="25" t="s">
        <v>151</v>
      </c>
      <c r="AU347" s="25" t="s">
        <v>80</v>
      </c>
      <c r="AY347" s="25" t="s">
        <v>148</v>
      </c>
      <c r="BE347" s="245">
        <f>IF(N347="základní",J347,0)</f>
        <v>0</v>
      </c>
      <c r="BF347" s="245">
        <f>IF(N347="snížená",J347,0)</f>
        <v>0</v>
      </c>
      <c r="BG347" s="245">
        <f>IF(N347="zákl. přenesená",J347,0)</f>
        <v>0</v>
      </c>
      <c r="BH347" s="245">
        <f>IF(N347="sníž. přenesená",J347,0)</f>
        <v>0</v>
      </c>
      <c r="BI347" s="245">
        <f>IF(N347="nulová",J347,0)</f>
        <v>0</v>
      </c>
      <c r="BJ347" s="25" t="s">
        <v>78</v>
      </c>
      <c r="BK347" s="245">
        <f>ROUND(I347*H347,2)</f>
        <v>0</v>
      </c>
      <c r="BL347" s="25" t="s">
        <v>238</v>
      </c>
      <c r="BM347" s="25" t="s">
        <v>1746</v>
      </c>
    </row>
    <row r="348" s="1" customFormat="1" ht="16.5" customHeight="1">
      <c r="B348" s="47"/>
      <c r="C348" s="234" t="s">
        <v>1747</v>
      </c>
      <c r="D348" s="234" t="s">
        <v>151</v>
      </c>
      <c r="E348" s="235" t="s">
        <v>1748</v>
      </c>
      <c r="F348" s="236" t="s">
        <v>1749</v>
      </c>
      <c r="G348" s="237" t="s">
        <v>1146</v>
      </c>
      <c r="H348" s="238">
        <v>5</v>
      </c>
      <c r="I348" s="239"/>
      <c r="J348" s="240">
        <f>ROUND(I348*H348,2)</f>
        <v>0</v>
      </c>
      <c r="K348" s="236" t="s">
        <v>155</v>
      </c>
      <c r="L348" s="73"/>
      <c r="M348" s="241" t="s">
        <v>21</v>
      </c>
      <c r="N348" s="242" t="s">
        <v>41</v>
      </c>
      <c r="O348" s="48"/>
      <c r="P348" s="243">
        <f>O348*H348</f>
        <v>0</v>
      </c>
      <c r="Q348" s="243">
        <v>0.00050000000000000001</v>
      </c>
      <c r="R348" s="243">
        <f>Q348*H348</f>
        <v>0.0025000000000000001</v>
      </c>
      <c r="S348" s="243">
        <v>0</v>
      </c>
      <c r="T348" s="244">
        <f>S348*H348</f>
        <v>0</v>
      </c>
      <c r="AR348" s="25" t="s">
        <v>238</v>
      </c>
      <c r="AT348" s="25" t="s">
        <v>151</v>
      </c>
      <c r="AU348" s="25" t="s">
        <v>80</v>
      </c>
      <c r="AY348" s="25" t="s">
        <v>148</v>
      </c>
      <c r="BE348" s="245">
        <f>IF(N348="základní",J348,0)</f>
        <v>0</v>
      </c>
      <c r="BF348" s="245">
        <f>IF(N348="snížená",J348,0)</f>
        <v>0</v>
      </c>
      <c r="BG348" s="245">
        <f>IF(N348="zákl. přenesená",J348,0)</f>
        <v>0</v>
      </c>
      <c r="BH348" s="245">
        <f>IF(N348="sníž. přenesená",J348,0)</f>
        <v>0</v>
      </c>
      <c r="BI348" s="245">
        <f>IF(N348="nulová",J348,0)</f>
        <v>0</v>
      </c>
      <c r="BJ348" s="25" t="s">
        <v>78</v>
      </c>
      <c r="BK348" s="245">
        <f>ROUND(I348*H348,2)</f>
        <v>0</v>
      </c>
      <c r="BL348" s="25" t="s">
        <v>238</v>
      </c>
      <c r="BM348" s="25" t="s">
        <v>1750</v>
      </c>
    </row>
    <row r="349" s="1" customFormat="1" ht="38.25" customHeight="1">
      <c r="B349" s="47"/>
      <c r="C349" s="234" t="s">
        <v>1751</v>
      </c>
      <c r="D349" s="234" t="s">
        <v>151</v>
      </c>
      <c r="E349" s="235" t="s">
        <v>1752</v>
      </c>
      <c r="F349" s="236" t="s">
        <v>1753</v>
      </c>
      <c r="G349" s="237" t="s">
        <v>413</v>
      </c>
      <c r="H349" s="238">
        <v>0.096000000000000002</v>
      </c>
      <c r="I349" s="239"/>
      <c r="J349" s="240">
        <f>ROUND(I349*H349,2)</f>
        <v>0</v>
      </c>
      <c r="K349" s="236" t="s">
        <v>155</v>
      </c>
      <c r="L349" s="73"/>
      <c r="M349" s="241" t="s">
        <v>21</v>
      </c>
      <c r="N349" s="242" t="s">
        <v>41</v>
      </c>
      <c r="O349" s="48"/>
      <c r="P349" s="243">
        <f>O349*H349</f>
        <v>0</v>
      </c>
      <c r="Q349" s="243">
        <v>0</v>
      </c>
      <c r="R349" s="243">
        <f>Q349*H349</f>
        <v>0</v>
      </c>
      <c r="S349" s="243">
        <v>0</v>
      </c>
      <c r="T349" s="244">
        <f>S349*H349</f>
        <v>0</v>
      </c>
      <c r="AR349" s="25" t="s">
        <v>238</v>
      </c>
      <c r="AT349" s="25" t="s">
        <v>151</v>
      </c>
      <c r="AU349" s="25" t="s">
        <v>80</v>
      </c>
      <c r="AY349" s="25" t="s">
        <v>148</v>
      </c>
      <c r="BE349" s="245">
        <f>IF(N349="základní",J349,0)</f>
        <v>0</v>
      </c>
      <c r="BF349" s="245">
        <f>IF(N349="snížená",J349,0)</f>
        <v>0</v>
      </c>
      <c r="BG349" s="245">
        <f>IF(N349="zákl. přenesená",J349,0)</f>
        <v>0</v>
      </c>
      <c r="BH349" s="245">
        <f>IF(N349="sníž. přenesená",J349,0)</f>
        <v>0</v>
      </c>
      <c r="BI349" s="245">
        <f>IF(N349="nulová",J349,0)</f>
        <v>0</v>
      </c>
      <c r="BJ349" s="25" t="s">
        <v>78</v>
      </c>
      <c r="BK349" s="245">
        <f>ROUND(I349*H349,2)</f>
        <v>0</v>
      </c>
      <c r="BL349" s="25" t="s">
        <v>238</v>
      </c>
      <c r="BM349" s="25" t="s">
        <v>1754</v>
      </c>
    </row>
    <row r="350" s="1" customFormat="1" ht="38.25" customHeight="1">
      <c r="B350" s="47"/>
      <c r="C350" s="234" t="s">
        <v>1755</v>
      </c>
      <c r="D350" s="234" t="s">
        <v>151</v>
      </c>
      <c r="E350" s="235" t="s">
        <v>1756</v>
      </c>
      <c r="F350" s="236" t="s">
        <v>1757</v>
      </c>
      <c r="G350" s="237" t="s">
        <v>413</v>
      </c>
      <c r="H350" s="238">
        <v>0.096000000000000002</v>
      </c>
      <c r="I350" s="239"/>
      <c r="J350" s="240">
        <f>ROUND(I350*H350,2)</f>
        <v>0</v>
      </c>
      <c r="K350" s="236" t="s">
        <v>155</v>
      </c>
      <c r="L350" s="73"/>
      <c r="M350" s="241" t="s">
        <v>21</v>
      </c>
      <c r="N350" s="242" t="s">
        <v>41</v>
      </c>
      <c r="O350" s="48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AR350" s="25" t="s">
        <v>238</v>
      </c>
      <c r="AT350" s="25" t="s">
        <v>151</v>
      </c>
      <c r="AU350" s="25" t="s">
        <v>80</v>
      </c>
      <c r="AY350" s="25" t="s">
        <v>148</v>
      </c>
      <c r="BE350" s="245">
        <f>IF(N350="základní",J350,0)</f>
        <v>0</v>
      </c>
      <c r="BF350" s="245">
        <f>IF(N350="snížená",J350,0)</f>
        <v>0</v>
      </c>
      <c r="BG350" s="245">
        <f>IF(N350="zákl. přenesená",J350,0)</f>
        <v>0</v>
      </c>
      <c r="BH350" s="245">
        <f>IF(N350="sníž. přenesená",J350,0)</f>
        <v>0</v>
      </c>
      <c r="BI350" s="245">
        <f>IF(N350="nulová",J350,0)</f>
        <v>0</v>
      </c>
      <c r="BJ350" s="25" t="s">
        <v>78</v>
      </c>
      <c r="BK350" s="245">
        <f>ROUND(I350*H350,2)</f>
        <v>0</v>
      </c>
      <c r="BL350" s="25" t="s">
        <v>238</v>
      </c>
      <c r="BM350" s="25" t="s">
        <v>1758</v>
      </c>
    </row>
    <row r="351" s="11" customFormat="1" ht="29.88" customHeight="1">
      <c r="B351" s="218"/>
      <c r="C351" s="219"/>
      <c r="D351" s="220" t="s">
        <v>69</v>
      </c>
      <c r="E351" s="232" t="s">
        <v>1759</v>
      </c>
      <c r="F351" s="232" t="s">
        <v>1760</v>
      </c>
      <c r="G351" s="219"/>
      <c r="H351" s="219"/>
      <c r="I351" s="222"/>
      <c r="J351" s="233">
        <f>BK351</f>
        <v>0</v>
      </c>
      <c r="K351" s="219"/>
      <c r="L351" s="224"/>
      <c r="M351" s="225"/>
      <c r="N351" s="226"/>
      <c r="O351" s="226"/>
      <c r="P351" s="227">
        <f>P352</f>
        <v>0</v>
      </c>
      <c r="Q351" s="226"/>
      <c r="R351" s="227">
        <f>R352</f>
        <v>0.002</v>
      </c>
      <c r="S351" s="226"/>
      <c r="T351" s="228">
        <f>T352</f>
        <v>0</v>
      </c>
      <c r="AR351" s="229" t="s">
        <v>80</v>
      </c>
      <c r="AT351" s="230" t="s">
        <v>69</v>
      </c>
      <c r="AU351" s="230" t="s">
        <v>78</v>
      </c>
      <c r="AY351" s="229" t="s">
        <v>148</v>
      </c>
      <c r="BK351" s="231">
        <f>BK352</f>
        <v>0</v>
      </c>
    </row>
    <row r="352" s="1" customFormat="1" ht="25.5" customHeight="1">
      <c r="B352" s="47"/>
      <c r="C352" s="234" t="s">
        <v>1761</v>
      </c>
      <c r="D352" s="234" t="s">
        <v>151</v>
      </c>
      <c r="E352" s="235" t="s">
        <v>1762</v>
      </c>
      <c r="F352" s="236" t="s">
        <v>1763</v>
      </c>
      <c r="G352" s="237" t="s">
        <v>185</v>
      </c>
      <c r="H352" s="238">
        <v>8</v>
      </c>
      <c r="I352" s="239"/>
      <c r="J352" s="240">
        <f>ROUND(I352*H352,2)</f>
        <v>0</v>
      </c>
      <c r="K352" s="236" t="s">
        <v>155</v>
      </c>
      <c r="L352" s="73"/>
      <c r="M352" s="241" t="s">
        <v>21</v>
      </c>
      <c r="N352" s="242" t="s">
        <v>41</v>
      </c>
      <c r="O352" s="48"/>
      <c r="P352" s="243">
        <f>O352*H352</f>
        <v>0</v>
      </c>
      <c r="Q352" s="243">
        <v>0.00025000000000000001</v>
      </c>
      <c r="R352" s="243">
        <f>Q352*H352</f>
        <v>0.002</v>
      </c>
      <c r="S352" s="243">
        <v>0</v>
      </c>
      <c r="T352" s="244">
        <f>S352*H352</f>
        <v>0</v>
      </c>
      <c r="AR352" s="25" t="s">
        <v>238</v>
      </c>
      <c r="AT352" s="25" t="s">
        <v>151</v>
      </c>
      <c r="AU352" s="25" t="s">
        <v>80</v>
      </c>
      <c r="AY352" s="25" t="s">
        <v>148</v>
      </c>
      <c r="BE352" s="245">
        <f>IF(N352="základní",J352,0)</f>
        <v>0</v>
      </c>
      <c r="BF352" s="245">
        <f>IF(N352="snížená",J352,0)</f>
        <v>0</v>
      </c>
      <c r="BG352" s="245">
        <f>IF(N352="zákl. přenesená",J352,0)</f>
        <v>0</v>
      </c>
      <c r="BH352" s="245">
        <f>IF(N352="sníž. přenesená",J352,0)</f>
        <v>0</v>
      </c>
      <c r="BI352" s="245">
        <f>IF(N352="nulová",J352,0)</f>
        <v>0</v>
      </c>
      <c r="BJ352" s="25" t="s">
        <v>78</v>
      </c>
      <c r="BK352" s="245">
        <f>ROUND(I352*H352,2)</f>
        <v>0</v>
      </c>
      <c r="BL352" s="25" t="s">
        <v>238</v>
      </c>
      <c r="BM352" s="25" t="s">
        <v>1764</v>
      </c>
    </row>
    <row r="353" s="11" customFormat="1" ht="29.88" customHeight="1">
      <c r="B353" s="218"/>
      <c r="C353" s="219"/>
      <c r="D353" s="220" t="s">
        <v>69</v>
      </c>
      <c r="E353" s="232" t="s">
        <v>673</v>
      </c>
      <c r="F353" s="232" t="s">
        <v>674</v>
      </c>
      <c r="G353" s="219"/>
      <c r="H353" s="219"/>
      <c r="I353" s="222"/>
      <c r="J353" s="233">
        <f>BK353</f>
        <v>0</v>
      </c>
      <c r="K353" s="219"/>
      <c r="L353" s="224"/>
      <c r="M353" s="225"/>
      <c r="N353" s="226"/>
      <c r="O353" s="226"/>
      <c r="P353" s="227">
        <f>SUM(P354:P359)</f>
        <v>0</v>
      </c>
      <c r="Q353" s="226"/>
      <c r="R353" s="227">
        <f>SUM(R354:R359)</f>
        <v>1.0919000000000001</v>
      </c>
      <c r="S353" s="226"/>
      <c r="T353" s="228">
        <f>SUM(T354:T359)</f>
        <v>0.095000000000000001</v>
      </c>
      <c r="AR353" s="229" t="s">
        <v>80</v>
      </c>
      <c r="AT353" s="230" t="s">
        <v>69</v>
      </c>
      <c r="AU353" s="230" t="s">
        <v>78</v>
      </c>
      <c r="AY353" s="229" t="s">
        <v>148</v>
      </c>
      <c r="BK353" s="231">
        <f>SUM(BK354:BK359)</f>
        <v>0</v>
      </c>
    </row>
    <row r="354" s="1" customFormat="1" ht="16.5" customHeight="1">
      <c r="B354" s="47"/>
      <c r="C354" s="234" t="s">
        <v>1765</v>
      </c>
      <c r="D354" s="234" t="s">
        <v>151</v>
      </c>
      <c r="E354" s="235" t="s">
        <v>1766</v>
      </c>
      <c r="F354" s="236" t="s">
        <v>1767</v>
      </c>
      <c r="G354" s="237" t="s">
        <v>1768</v>
      </c>
      <c r="H354" s="238">
        <v>170</v>
      </c>
      <c r="I354" s="239"/>
      <c r="J354" s="240">
        <f>ROUND(I354*H354,2)</f>
        <v>0</v>
      </c>
      <c r="K354" s="236" t="s">
        <v>155</v>
      </c>
      <c r="L354" s="73"/>
      <c r="M354" s="241" t="s">
        <v>21</v>
      </c>
      <c r="N354" s="242" t="s">
        <v>41</v>
      </c>
      <c r="O354" s="48"/>
      <c r="P354" s="243">
        <f>O354*H354</f>
        <v>0</v>
      </c>
      <c r="Q354" s="243">
        <v>6.9999999999999994E-05</v>
      </c>
      <c r="R354" s="243">
        <f>Q354*H354</f>
        <v>0.011899999999999999</v>
      </c>
      <c r="S354" s="243">
        <v>0</v>
      </c>
      <c r="T354" s="244">
        <f>S354*H354</f>
        <v>0</v>
      </c>
      <c r="AR354" s="25" t="s">
        <v>238</v>
      </c>
      <c r="AT354" s="25" t="s">
        <v>151</v>
      </c>
      <c r="AU354" s="25" t="s">
        <v>80</v>
      </c>
      <c r="AY354" s="25" t="s">
        <v>148</v>
      </c>
      <c r="BE354" s="245">
        <f>IF(N354="základní",J354,0)</f>
        <v>0</v>
      </c>
      <c r="BF354" s="245">
        <f>IF(N354="snížená",J354,0)</f>
        <v>0</v>
      </c>
      <c r="BG354" s="245">
        <f>IF(N354="zákl. přenesená",J354,0)</f>
        <v>0</v>
      </c>
      <c r="BH354" s="245">
        <f>IF(N354="sníž. přenesená",J354,0)</f>
        <v>0</v>
      </c>
      <c r="BI354" s="245">
        <f>IF(N354="nulová",J354,0)</f>
        <v>0</v>
      </c>
      <c r="BJ354" s="25" t="s">
        <v>78</v>
      </c>
      <c r="BK354" s="245">
        <f>ROUND(I354*H354,2)</f>
        <v>0</v>
      </c>
      <c r="BL354" s="25" t="s">
        <v>238</v>
      </c>
      <c r="BM354" s="25" t="s">
        <v>1769</v>
      </c>
    </row>
    <row r="355" s="1" customFormat="1" ht="16.5" customHeight="1">
      <c r="B355" s="47"/>
      <c r="C355" s="279" t="s">
        <v>1770</v>
      </c>
      <c r="D355" s="279" t="s">
        <v>188</v>
      </c>
      <c r="E355" s="280" t="s">
        <v>1771</v>
      </c>
      <c r="F355" s="281" t="s">
        <v>1772</v>
      </c>
      <c r="G355" s="282" t="s">
        <v>185</v>
      </c>
      <c r="H355" s="283">
        <v>180</v>
      </c>
      <c r="I355" s="284"/>
      <c r="J355" s="285">
        <f>ROUND(I355*H355,2)</f>
        <v>0</v>
      </c>
      <c r="K355" s="281" t="s">
        <v>21</v>
      </c>
      <c r="L355" s="286"/>
      <c r="M355" s="287" t="s">
        <v>21</v>
      </c>
      <c r="N355" s="288" t="s">
        <v>41</v>
      </c>
      <c r="O355" s="48"/>
      <c r="P355" s="243">
        <f>O355*H355</f>
        <v>0</v>
      </c>
      <c r="Q355" s="243">
        <v>0.0060000000000000001</v>
      </c>
      <c r="R355" s="243">
        <f>Q355*H355</f>
        <v>1.0800000000000001</v>
      </c>
      <c r="S355" s="243">
        <v>0</v>
      </c>
      <c r="T355" s="244">
        <f>S355*H355</f>
        <v>0</v>
      </c>
      <c r="AR355" s="25" t="s">
        <v>332</v>
      </c>
      <c r="AT355" s="25" t="s">
        <v>188</v>
      </c>
      <c r="AU355" s="25" t="s">
        <v>80</v>
      </c>
      <c r="AY355" s="25" t="s">
        <v>148</v>
      </c>
      <c r="BE355" s="245">
        <f>IF(N355="základní",J355,0)</f>
        <v>0</v>
      </c>
      <c r="BF355" s="245">
        <f>IF(N355="snížená",J355,0)</f>
        <v>0</v>
      </c>
      <c r="BG355" s="245">
        <f>IF(N355="zákl. přenesená",J355,0)</f>
        <v>0</v>
      </c>
      <c r="BH355" s="245">
        <f>IF(N355="sníž. přenesená",J355,0)</f>
        <v>0</v>
      </c>
      <c r="BI355" s="245">
        <f>IF(N355="nulová",J355,0)</f>
        <v>0</v>
      </c>
      <c r="BJ355" s="25" t="s">
        <v>78</v>
      </c>
      <c r="BK355" s="245">
        <f>ROUND(I355*H355,2)</f>
        <v>0</v>
      </c>
      <c r="BL355" s="25" t="s">
        <v>238</v>
      </c>
      <c r="BM355" s="25" t="s">
        <v>1773</v>
      </c>
    </row>
    <row r="356" s="1" customFormat="1">
      <c r="B356" s="47"/>
      <c r="C356" s="75"/>
      <c r="D356" s="248" t="s">
        <v>459</v>
      </c>
      <c r="E356" s="75"/>
      <c r="F356" s="300" t="s">
        <v>1774</v>
      </c>
      <c r="G356" s="75"/>
      <c r="H356" s="75"/>
      <c r="I356" s="204"/>
      <c r="J356" s="75"/>
      <c r="K356" s="75"/>
      <c r="L356" s="73"/>
      <c r="M356" s="301"/>
      <c r="N356" s="48"/>
      <c r="O356" s="48"/>
      <c r="P356" s="48"/>
      <c r="Q356" s="48"/>
      <c r="R356" s="48"/>
      <c r="S356" s="48"/>
      <c r="T356" s="96"/>
      <c r="AT356" s="25" t="s">
        <v>459</v>
      </c>
      <c r="AU356" s="25" t="s">
        <v>80</v>
      </c>
    </row>
    <row r="357" s="1" customFormat="1" ht="25.5" customHeight="1">
      <c r="B357" s="47"/>
      <c r="C357" s="234" t="s">
        <v>1775</v>
      </c>
      <c r="D357" s="234" t="s">
        <v>151</v>
      </c>
      <c r="E357" s="235" t="s">
        <v>1776</v>
      </c>
      <c r="F357" s="236" t="s">
        <v>1777</v>
      </c>
      <c r="G357" s="237" t="s">
        <v>1768</v>
      </c>
      <c r="H357" s="238">
        <v>95</v>
      </c>
      <c r="I357" s="239"/>
      <c r="J357" s="240">
        <f>ROUND(I357*H357,2)</f>
        <v>0</v>
      </c>
      <c r="K357" s="236" t="s">
        <v>155</v>
      </c>
      <c r="L357" s="73"/>
      <c r="M357" s="241" t="s">
        <v>21</v>
      </c>
      <c r="N357" s="242" t="s">
        <v>41</v>
      </c>
      <c r="O357" s="48"/>
      <c r="P357" s="243">
        <f>O357*H357</f>
        <v>0</v>
      </c>
      <c r="Q357" s="243">
        <v>0</v>
      </c>
      <c r="R357" s="243">
        <f>Q357*H357</f>
        <v>0</v>
      </c>
      <c r="S357" s="243">
        <v>0.001</v>
      </c>
      <c r="T357" s="244">
        <f>S357*H357</f>
        <v>0.095000000000000001</v>
      </c>
      <c r="AR357" s="25" t="s">
        <v>238</v>
      </c>
      <c r="AT357" s="25" t="s">
        <v>151</v>
      </c>
      <c r="AU357" s="25" t="s">
        <v>80</v>
      </c>
      <c r="AY357" s="25" t="s">
        <v>148</v>
      </c>
      <c r="BE357" s="245">
        <f>IF(N357="základní",J357,0)</f>
        <v>0</v>
      </c>
      <c r="BF357" s="245">
        <f>IF(N357="snížená",J357,0)</f>
        <v>0</v>
      </c>
      <c r="BG357" s="245">
        <f>IF(N357="zákl. přenesená",J357,0)</f>
        <v>0</v>
      </c>
      <c r="BH357" s="245">
        <f>IF(N357="sníž. přenesená",J357,0)</f>
        <v>0</v>
      </c>
      <c r="BI357" s="245">
        <f>IF(N357="nulová",J357,0)</f>
        <v>0</v>
      </c>
      <c r="BJ357" s="25" t="s">
        <v>78</v>
      </c>
      <c r="BK357" s="245">
        <f>ROUND(I357*H357,2)</f>
        <v>0</v>
      </c>
      <c r="BL357" s="25" t="s">
        <v>238</v>
      </c>
      <c r="BM357" s="25" t="s">
        <v>1778</v>
      </c>
    </row>
    <row r="358" s="1" customFormat="1" ht="38.25" customHeight="1">
      <c r="B358" s="47"/>
      <c r="C358" s="234" t="s">
        <v>1779</v>
      </c>
      <c r="D358" s="234" t="s">
        <v>151</v>
      </c>
      <c r="E358" s="235" t="s">
        <v>716</v>
      </c>
      <c r="F358" s="236" t="s">
        <v>717</v>
      </c>
      <c r="G358" s="237" t="s">
        <v>413</v>
      </c>
      <c r="H358" s="238">
        <v>1.0920000000000001</v>
      </c>
      <c r="I358" s="239"/>
      <c r="J358" s="240">
        <f>ROUND(I358*H358,2)</f>
        <v>0</v>
      </c>
      <c r="K358" s="236" t="s">
        <v>155</v>
      </c>
      <c r="L358" s="73"/>
      <c r="M358" s="241" t="s">
        <v>21</v>
      </c>
      <c r="N358" s="242" t="s">
        <v>41</v>
      </c>
      <c r="O358" s="48"/>
      <c r="P358" s="243">
        <f>O358*H358</f>
        <v>0</v>
      </c>
      <c r="Q358" s="243">
        <v>0</v>
      </c>
      <c r="R358" s="243">
        <f>Q358*H358</f>
        <v>0</v>
      </c>
      <c r="S358" s="243">
        <v>0</v>
      </c>
      <c r="T358" s="244">
        <f>S358*H358</f>
        <v>0</v>
      </c>
      <c r="AR358" s="25" t="s">
        <v>238</v>
      </c>
      <c r="AT358" s="25" t="s">
        <v>151</v>
      </c>
      <c r="AU358" s="25" t="s">
        <v>80</v>
      </c>
      <c r="AY358" s="25" t="s">
        <v>148</v>
      </c>
      <c r="BE358" s="245">
        <f>IF(N358="základní",J358,0)</f>
        <v>0</v>
      </c>
      <c r="BF358" s="245">
        <f>IF(N358="snížená",J358,0)</f>
        <v>0</v>
      </c>
      <c r="BG358" s="245">
        <f>IF(N358="zákl. přenesená",J358,0)</f>
        <v>0</v>
      </c>
      <c r="BH358" s="245">
        <f>IF(N358="sníž. přenesená",J358,0)</f>
        <v>0</v>
      </c>
      <c r="BI358" s="245">
        <f>IF(N358="nulová",J358,0)</f>
        <v>0</v>
      </c>
      <c r="BJ358" s="25" t="s">
        <v>78</v>
      </c>
      <c r="BK358" s="245">
        <f>ROUND(I358*H358,2)</f>
        <v>0</v>
      </c>
      <c r="BL358" s="25" t="s">
        <v>238</v>
      </c>
      <c r="BM358" s="25" t="s">
        <v>1780</v>
      </c>
    </row>
    <row r="359" s="1" customFormat="1" ht="38.25" customHeight="1">
      <c r="B359" s="47"/>
      <c r="C359" s="234" t="s">
        <v>1781</v>
      </c>
      <c r="D359" s="234" t="s">
        <v>151</v>
      </c>
      <c r="E359" s="235" t="s">
        <v>720</v>
      </c>
      <c r="F359" s="236" t="s">
        <v>721</v>
      </c>
      <c r="G359" s="237" t="s">
        <v>413</v>
      </c>
      <c r="H359" s="238">
        <v>1.0920000000000001</v>
      </c>
      <c r="I359" s="239"/>
      <c r="J359" s="240">
        <f>ROUND(I359*H359,2)</f>
        <v>0</v>
      </c>
      <c r="K359" s="236" t="s">
        <v>155</v>
      </c>
      <c r="L359" s="73"/>
      <c r="M359" s="241" t="s">
        <v>21</v>
      </c>
      <c r="N359" s="242" t="s">
        <v>41</v>
      </c>
      <c r="O359" s="48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AR359" s="25" t="s">
        <v>238</v>
      </c>
      <c r="AT359" s="25" t="s">
        <v>151</v>
      </c>
      <c r="AU359" s="25" t="s">
        <v>80</v>
      </c>
      <c r="AY359" s="25" t="s">
        <v>148</v>
      </c>
      <c r="BE359" s="245">
        <f>IF(N359="základní",J359,0)</f>
        <v>0</v>
      </c>
      <c r="BF359" s="245">
        <f>IF(N359="snížená",J359,0)</f>
        <v>0</v>
      </c>
      <c r="BG359" s="245">
        <f>IF(N359="zákl. přenesená",J359,0)</f>
        <v>0</v>
      </c>
      <c r="BH359" s="245">
        <f>IF(N359="sníž. přenesená",J359,0)</f>
        <v>0</v>
      </c>
      <c r="BI359" s="245">
        <f>IF(N359="nulová",J359,0)</f>
        <v>0</v>
      </c>
      <c r="BJ359" s="25" t="s">
        <v>78</v>
      </c>
      <c r="BK359" s="245">
        <f>ROUND(I359*H359,2)</f>
        <v>0</v>
      </c>
      <c r="BL359" s="25" t="s">
        <v>238</v>
      </c>
      <c r="BM359" s="25" t="s">
        <v>1782</v>
      </c>
    </row>
    <row r="360" s="11" customFormat="1" ht="29.88" customHeight="1">
      <c r="B360" s="218"/>
      <c r="C360" s="219"/>
      <c r="D360" s="220" t="s">
        <v>69</v>
      </c>
      <c r="E360" s="232" t="s">
        <v>972</v>
      </c>
      <c r="F360" s="232" t="s">
        <v>973</v>
      </c>
      <c r="G360" s="219"/>
      <c r="H360" s="219"/>
      <c r="I360" s="222"/>
      <c r="J360" s="233">
        <f>BK360</f>
        <v>0</v>
      </c>
      <c r="K360" s="219"/>
      <c r="L360" s="224"/>
      <c r="M360" s="225"/>
      <c r="N360" s="226"/>
      <c r="O360" s="226"/>
      <c r="P360" s="227">
        <f>SUM(P361:P366)</f>
        <v>0</v>
      </c>
      <c r="Q360" s="226"/>
      <c r="R360" s="227">
        <f>SUM(R361:R366)</f>
        <v>0.042950000000000002</v>
      </c>
      <c r="S360" s="226"/>
      <c r="T360" s="228">
        <f>SUM(T361:T366)</f>
        <v>0</v>
      </c>
      <c r="AR360" s="229" t="s">
        <v>80</v>
      </c>
      <c r="AT360" s="230" t="s">
        <v>69</v>
      </c>
      <c r="AU360" s="230" t="s">
        <v>78</v>
      </c>
      <c r="AY360" s="229" t="s">
        <v>148</v>
      </c>
      <c r="BK360" s="231">
        <f>SUM(BK361:BK366)</f>
        <v>0</v>
      </c>
    </row>
    <row r="361" s="1" customFormat="1" ht="25.5" customHeight="1">
      <c r="B361" s="47"/>
      <c r="C361" s="234" t="s">
        <v>1783</v>
      </c>
      <c r="D361" s="234" t="s">
        <v>151</v>
      </c>
      <c r="E361" s="235" t="s">
        <v>1784</v>
      </c>
      <c r="F361" s="236" t="s">
        <v>1785</v>
      </c>
      <c r="G361" s="237" t="s">
        <v>169</v>
      </c>
      <c r="H361" s="238">
        <v>52</v>
      </c>
      <c r="I361" s="239"/>
      <c r="J361" s="240">
        <f>ROUND(I361*H361,2)</f>
        <v>0</v>
      </c>
      <c r="K361" s="236" t="s">
        <v>155</v>
      </c>
      <c r="L361" s="73"/>
      <c r="M361" s="241" t="s">
        <v>21</v>
      </c>
      <c r="N361" s="242" t="s">
        <v>41</v>
      </c>
      <c r="O361" s="48"/>
      <c r="P361" s="243">
        <f>O361*H361</f>
        <v>0</v>
      </c>
      <c r="Q361" s="243">
        <v>2.0000000000000002E-05</v>
      </c>
      <c r="R361" s="243">
        <f>Q361*H361</f>
        <v>0.0010400000000000001</v>
      </c>
      <c r="S361" s="243">
        <v>0</v>
      </c>
      <c r="T361" s="244">
        <f>S361*H361</f>
        <v>0</v>
      </c>
      <c r="AR361" s="25" t="s">
        <v>238</v>
      </c>
      <c r="AT361" s="25" t="s">
        <v>151</v>
      </c>
      <c r="AU361" s="25" t="s">
        <v>80</v>
      </c>
      <c r="AY361" s="25" t="s">
        <v>148</v>
      </c>
      <c r="BE361" s="245">
        <f>IF(N361="základní",J361,0)</f>
        <v>0</v>
      </c>
      <c r="BF361" s="245">
        <f>IF(N361="snížená",J361,0)</f>
        <v>0</v>
      </c>
      <c r="BG361" s="245">
        <f>IF(N361="zákl. přenesená",J361,0)</f>
        <v>0</v>
      </c>
      <c r="BH361" s="245">
        <f>IF(N361="sníž. přenesená",J361,0)</f>
        <v>0</v>
      </c>
      <c r="BI361" s="245">
        <f>IF(N361="nulová",J361,0)</f>
        <v>0</v>
      </c>
      <c r="BJ361" s="25" t="s">
        <v>78</v>
      </c>
      <c r="BK361" s="245">
        <f>ROUND(I361*H361,2)</f>
        <v>0</v>
      </c>
      <c r="BL361" s="25" t="s">
        <v>238</v>
      </c>
      <c r="BM361" s="25" t="s">
        <v>1786</v>
      </c>
    </row>
    <row r="362" s="1" customFormat="1" ht="25.5" customHeight="1">
      <c r="B362" s="47"/>
      <c r="C362" s="234" t="s">
        <v>1787</v>
      </c>
      <c r="D362" s="234" t="s">
        <v>151</v>
      </c>
      <c r="E362" s="235" t="s">
        <v>1788</v>
      </c>
      <c r="F362" s="236" t="s">
        <v>1789</v>
      </c>
      <c r="G362" s="237" t="s">
        <v>169</v>
      </c>
      <c r="H362" s="238">
        <v>219</v>
      </c>
      <c r="I362" s="239"/>
      <c r="J362" s="240">
        <f>ROUND(I362*H362,2)</f>
        <v>0</v>
      </c>
      <c r="K362" s="236" t="s">
        <v>155</v>
      </c>
      <c r="L362" s="73"/>
      <c r="M362" s="241" t="s">
        <v>21</v>
      </c>
      <c r="N362" s="242" t="s">
        <v>41</v>
      </c>
      <c r="O362" s="48"/>
      <c r="P362" s="243">
        <f>O362*H362</f>
        <v>0</v>
      </c>
      <c r="Q362" s="243">
        <v>5.0000000000000002E-05</v>
      </c>
      <c r="R362" s="243">
        <f>Q362*H362</f>
        <v>0.01095</v>
      </c>
      <c r="S362" s="243">
        <v>0</v>
      </c>
      <c r="T362" s="244">
        <f>S362*H362</f>
        <v>0</v>
      </c>
      <c r="AR362" s="25" t="s">
        <v>238</v>
      </c>
      <c r="AT362" s="25" t="s">
        <v>151</v>
      </c>
      <c r="AU362" s="25" t="s">
        <v>80</v>
      </c>
      <c r="AY362" s="25" t="s">
        <v>148</v>
      </c>
      <c r="BE362" s="245">
        <f>IF(N362="základní",J362,0)</f>
        <v>0</v>
      </c>
      <c r="BF362" s="245">
        <f>IF(N362="snížená",J362,0)</f>
        <v>0</v>
      </c>
      <c r="BG362" s="245">
        <f>IF(N362="zákl. přenesená",J362,0)</f>
        <v>0</v>
      </c>
      <c r="BH362" s="245">
        <f>IF(N362="sníž. přenesená",J362,0)</f>
        <v>0</v>
      </c>
      <c r="BI362" s="245">
        <f>IF(N362="nulová",J362,0)</f>
        <v>0</v>
      </c>
      <c r="BJ362" s="25" t="s">
        <v>78</v>
      </c>
      <c r="BK362" s="245">
        <f>ROUND(I362*H362,2)</f>
        <v>0</v>
      </c>
      <c r="BL362" s="25" t="s">
        <v>238</v>
      </c>
      <c r="BM362" s="25" t="s">
        <v>1790</v>
      </c>
    </row>
    <row r="363" s="1" customFormat="1" ht="25.5" customHeight="1">
      <c r="B363" s="47"/>
      <c r="C363" s="234" t="s">
        <v>1791</v>
      </c>
      <c r="D363" s="234" t="s">
        <v>151</v>
      </c>
      <c r="E363" s="235" t="s">
        <v>1034</v>
      </c>
      <c r="F363" s="236" t="s">
        <v>1035</v>
      </c>
      <c r="G363" s="237" t="s">
        <v>169</v>
      </c>
      <c r="H363" s="238">
        <v>52</v>
      </c>
      <c r="I363" s="239"/>
      <c r="J363" s="240">
        <f>ROUND(I363*H363,2)</f>
        <v>0</v>
      </c>
      <c r="K363" s="236" t="s">
        <v>155</v>
      </c>
      <c r="L363" s="73"/>
      <c r="M363" s="241" t="s">
        <v>21</v>
      </c>
      <c r="N363" s="242" t="s">
        <v>41</v>
      </c>
      <c r="O363" s="48"/>
      <c r="P363" s="243">
        <f>O363*H363</f>
        <v>0</v>
      </c>
      <c r="Q363" s="243">
        <v>6.0000000000000002E-05</v>
      </c>
      <c r="R363" s="243">
        <f>Q363*H363</f>
        <v>0.0031199999999999999</v>
      </c>
      <c r="S363" s="243">
        <v>0</v>
      </c>
      <c r="T363" s="244">
        <f>S363*H363</f>
        <v>0</v>
      </c>
      <c r="AR363" s="25" t="s">
        <v>238</v>
      </c>
      <c r="AT363" s="25" t="s">
        <v>151</v>
      </c>
      <c r="AU363" s="25" t="s">
        <v>80</v>
      </c>
      <c r="AY363" s="25" t="s">
        <v>148</v>
      </c>
      <c r="BE363" s="245">
        <f>IF(N363="základní",J363,0)</f>
        <v>0</v>
      </c>
      <c r="BF363" s="245">
        <f>IF(N363="snížená",J363,0)</f>
        <v>0</v>
      </c>
      <c r="BG363" s="245">
        <f>IF(N363="zákl. přenesená",J363,0)</f>
        <v>0</v>
      </c>
      <c r="BH363" s="245">
        <f>IF(N363="sníž. přenesená",J363,0)</f>
        <v>0</v>
      </c>
      <c r="BI363" s="245">
        <f>IF(N363="nulová",J363,0)</f>
        <v>0</v>
      </c>
      <c r="BJ363" s="25" t="s">
        <v>78</v>
      </c>
      <c r="BK363" s="245">
        <f>ROUND(I363*H363,2)</f>
        <v>0</v>
      </c>
      <c r="BL363" s="25" t="s">
        <v>238</v>
      </c>
      <c r="BM363" s="25" t="s">
        <v>1792</v>
      </c>
    </row>
    <row r="364" s="1" customFormat="1" ht="25.5" customHeight="1">
      <c r="B364" s="47"/>
      <c r="C364" s="234" t="s">
        <v>1793</v>
      </c>
      <c r="D364" s="234" t="s">
        <v>151</v>
      </c>
      <c r="E364" s="235" t="s">
        <v>1794</v>
      </c>
      <c r="F364" s="236" t="s">
        <v>1795</v>
      </c>
      <c r="G364" s="237" t="s">
        <v>169</v>
      </c>
      <c r="H364" s="238">
        <v>219</v>
      </c>
      <c r="I364" s="239"/>
      <c r="J364" s="240">
        <f>ROUND(I364*H364,2)</f>
        <v>0</v>
      </c>
      <c r="K364" s="236" t="s">
        <v>155</v>
      </c>
      <c r="L364" s="73"/>
      <c r="M364" s="241" t="s">
        <v>21</v>
      </c>
      <c r="N364" s="242" t="s">
        <v>41</v>
      </c>
      <c r="O364" s="48"/>
      <c r="P364" s="243">
        <f>O364*H364</f>
        <v>0</v>
      </c>
      <c r="Q364" s="243">
        <v>4.0000000000000003E-05</v>
      </c>
      <c r="R364" s="243">
        <f>Q364*H364</f>
        <v>0.0087600000000000004</v>
      </c>
      <c r="S364" s="243">
        <v>0</v>
      </c>
      <c r="T364" s="244">
        <f>S364*H364</f>
        <v>0</v>
      </c>
      <c r="AR364" s="25" t="s">
        <v>238</v>
      </c>
      <c r="AT364" s="25" t="s">
        <v>151</v>
      </c>
      <c r="AU364" s="25" t="s">
        <v>80</v>
      </c>
      <c r="AY364" s="25" t="s">
        <v>148</v>
      </c>
      <c r="BE364" s="245">
        <f>IF(N364="základní",J364,0)</f>
        <v>0</v>
      </c>
      <c r="BF364" s="245">
        <f>IF(N364="snížená",J364,0)</f>
        <v>0</v>
      </c>
      <c r="BG364" s="245">
        <f>IF(N364="zákl. přenesená",J364,0)</f>
        <v>0</v>
      </c>
      <c r="BH364" s="245">
        <f>IF(N364="sníž. přenesená",J364,0)</f>
        <v>0</v>
      </c>
      <c r="BI364" s="245">
        <f>IF(N364="nulová",J364,0)</f>
        <v>0</v>
      </c>
      <c r="BJ364" s="25" t="s">
        <v>78</v>
      </c>
      <c r="BK364" s="245">
        <f>ROUND(I364*H364,2)</f>
        <v>0</v>
      </c>
      <c r="BL364" s="25" t="s">
        <v>238</v>
      </c>
      <c r="BM364" s="25" t="s">
        <v>1796</v>
      </c>
    </row>
    <row r="365" s="1" customFormat="1" ht="25.5" customHeight="1">
      <c r="B365" s="47"/>
      <c r="C365" s="234" t="s">
        <v>1797</v>
      </c>
      <c r="D365" s="234" t="s">
        <v>151</v>
      </c>
      <c r="E365" s="235" t="s">
        <v>1042</v>
      </c>
      <c r="F365" s="236" t="s">
        <v>1043</v>
      </c>
      <c r="G365" s="237" t="s">
        <v>169</v>
      </c>
      <c r="H365" s="238">
        <v>52</v>
      </c>
      <c r="I365" s="239"/>
      <c r="J365" s="240">
        <f>ROUND(I365*H365,2)</f>
        <v>0</v>
      </c>
      <c r="K365" s="236" t="s">
        <v>155</v>
      </c>
      <c r="L365" s="73"/>
      <c r="M365" s="241" t="s">
        <v>21</v>
      </c>
      <c r="N365" s="242" t="s">
        <v>41</v>
      </c>
      <c r="O365" s="48"/>
      <c r="P365" s="243">
        <f>O365*H365</f>
        <v>0</v>
      </c>
      <c r="Q365" s="243">
        <v>3.0000000000000001E-05</v>
      </c>
      <c r="R365" s="243">
        <f>Q365*H365</f>
        <v>0.00156</v>
      </c>
      <c r="S365" s="243">
        <v>0</v>
      </c>
      <c r="T365" s="244">
        <f>S365*H365</f>
        <v>0</v>
      </c>
      <c r="AR365" s="25" t="s">
        <v>238</v>
      </c>
      <c r="AT365" s="25" t="s">
        <v>151</v>
      </c>
      <c r="AU365" s="25" t="s">
        <v>80</v>
      </c>
      <c r="AY365" s="25" t="s">
        <v>148</v>
      </c>
      <c r="BE365" s="245">
        <f>IF(N365="základní",J365,0)</f>
        <v>0</v>
      </c>
      <c r="BF365" s="245">
        <f>IF(N365="snížená",J365,0)</f>
        <v>0</v>
      </c>
      <c r="BG365" s="245">
        <f>IF(N365="zákl. přenesená",J365,0)</f>
        <v>0</v>
      </c>
      <c r="BH365" s="245">
        <f>IF(N365="sníž. přenesená",J365,0)</f>
        <v>0</v>
      </c>
      <c r="BI365" s="245">
        <f>IF(N365="nulová",J365,0)</f>
        <v>0</v>
      </c>
      <c r="BJ365" s="25" t="s">
        <v>78</v>
      </c>
      <c r="BK365" s="245">
        <f>ROUND(I365*H365,2)</f>
        <v>0</v>
      </c>
      <c r="BL365" s="25" t="s">
        <v>238</v>
      </c>
      <c r="BM365" s="25" t="s">
        <v>1798</v>
      </c>
    </row>
    <row r="366" s="1" customFormat="1" ht="25.5" customHeight="1">
      <c r="B366" s="47"/>
      <c r="C366" s="234" t="s">
        <v>1799</v>
      </c>
      <c r="D366" s="234" t="s">
        <v>151</v>
      </c>
      <c r="E366" s="235" t="s">
        <v>1800</v>
      </c>
      <c r="F366" s="236" t="s">
        <v>1801</v>
      </c>
      <c r="G366" s="237" t="s">
        <v>169</v>
      </c>
      <c r="H366" s="238">
        <v>219</v>
      </c>
      <c r="I366" s="239"/>
      <c r="J366" s="240">
        <f>ROUND(I366*H366,2)</f>
        <v>0</v>
      </c>
      <c r="K366" s="236" t="s">
        <v>155</v>
      </c>
      <c r="L366" s="73"/>
      <c r="M366" s="241" t="s">
        <v>21</v>
      </c>
      <c r="N366" s="302" t="s">
        <v>41</v>
      </c>
      <c r="O366" s="303"/>
      <c r="P366" s="304">
        <f>O366*H366</f>
        <v>0</v>
      </c>
      <c r="Q366" s="304">
        <v>8.0000000000000007E-05</v>
      </c>
      <c r="R366" s="304">
        <f>Q366*H366</f>
        <v>0.017520000000000001</v>
      </c>
      <c r="S366" s="304">
        <v>0</v>
      </c>
      <c r="T366" s="305">
        <f>S366*H366</f>
        <v>0</v>
      </c>
      <c r="AR366" s="25" t="s">
        <v>238</v>
      </c>
      <c r="AT366" s="25" t="s">
        <v>151</v>
      </c>
      <c r="AU366" s="25" t="s">
        <v>80</v>
      </c>
      <c r="AY366" s="25" t="s">
        <v>148</v>
      </c>
      <c r="BE366" s="245">
        <f>IF(N366="základní",J366,0)</f>
        <v>0</v>
      </c>
      <c r="BF366" s="245">
        <f>IF(N366="snížená",J366,0)</f>
        <v>0</v>
      </c>
      <c r="BG366" s="245">
        <f>IF(N366="zákl. přenesená",J366,0)</f>
        <v>0</v>
      </c>
      <c r="BH366" s="245">
        <f>IF(N366="sníž. přenesená",J366,0)</f>
        <v>0</v>
      </c>
      <c r="BI366" s="245">
        <f>IF(N366="nulová",J366,0)</f>
        <v>0</v>
      </c>
      <c r="BJ366" s="25" t="s">
        <v>78</v>
      </c>
      <c r="BK366" s="245">
        <f>ROUND(I366*H366,2)</f>
        <v>0</v>
      </c>
      <c r="BL366" s="25" t="s">
        <v>238</v>
      </c>
      <c r="BM366" s="25" t="s">
        <v>1802</v>
      </c>
    </row>
    <row r="367" s="1" customFormat="1" ht="6.96" customHeight="1">
      <c r="B367" s="68"/>
      <c r="C367" s="69"/>
      <c r="D367" s="69"/>
      <c r="E367" s="69"/>
      <c r="F367" s="69"/>
      <c r="G367" s="69"/>
      <c r="H367" s="69"/>
      <c r="I367" s="179"/>
      <c r="J367" s="69"/>
      <c r="K367" s="69"/>
      <c r="L367" s="73"/>
    </row>
  </sheetData>
  <sheetProtection sheet="1" autoFilter="0" formatColumns="0" formatRows="0" objects="1" scenarios="1" spinCount="100000" saltValue="R2A3StIUf+G/tu8tadkpU34+VBgYEDfHAqki2dKZgNgtjwzr0AlPPUIYB3bPHzh/HDDdPTfCeB8NkseYUTeT5A==" hashValue="lQm3025mV9CB0J5S6V45f5ZSipy3ZGe5HsnH6Fav9wjmhnkYwhrmb7df1SNchaIqDugSL39a+RAxpotRdXrNuw==" algorithmName="SHA-512" password="CC35"/>
  <autoFilter ref="C94:K366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97</v>
      </c>
      <c r="G1" s="152" t="s">
        <v>98</v>
      </c>
      <c r="H1" s="152"/>
      <c r="I1" s="153"/>
      <c r="J1" s="152" t="s">
        <v>99</v>
      </c>
      <c r="K1" s="151" t="s">
        <v>100</v>
      </c>
      <c r="L1" s="152" t="s">
        <v>101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90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80</v>
      </c>
    </row>
    <row r="4" ht="36.96" customHeight="1">
      <c r="B4" s="29"/>
      <c r="C4" s="30"/>
      <c r="D4" s="31" t="s">
        <v>102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Výměna rozvodů zdravotechniky a oprava sociálních zařízení, v objektu V Zálomu 1,Ostrava-Zábřeh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103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1803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1804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1805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59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59" t="s">
        <v>25</v>
      </c>
      <c r="J14" s="160" t="str">
        <f>'Rekapitulace stavby'!AN8</f>
        <v>27. 4. 2018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59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59" t="s">
        <v>29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30</v>
      </c>
      <c r="E19" s="48"/>
      <c r="F19" s="48"/>
      <c r="G19" s="48"/>
      <c r="H19" s="48"/>
      <c r="I19" s="159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29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32</v>
      </c>
      <c r="E22" s="48"/>
      <c r="F22" s="48"/>
      <c r="G22" s="48"/>
      <c r="H22" s="48"/>
      <c r="I22" s="159" t="s">
        <v>28</v>
      </c>
      <c r="J22" s="36" t="s">
        <v>21</v>
      </c>
      <c r="K22" s="52"/>
    </row>
    <row r="23" s="1" customFormat="1" ht="18" customHeight="1">
      <c r="B23" s="47"/>
      <c r="C23" s="48"/>
      <c r="D23" s="48"/>
      <c r="E23" s="36" t="s">
        <v>33</v>
      </c>
      <c r="F23" s="48"/>
      <c r="G23" s="48"/>
      <c r="H23" s="48"/>
      <c r="I23" s="159" t="s">
        <v>29</v>
      </c>
      <c r="J23" s="36" t="s">
        <v>21</v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21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36</v>
      </c>
      <c r="E29" s="48"/>
      <c r="F29" s="48"/>
      <c r="G29" s="48"/>
      <c r="H29" s="48"/>
      <c r="I29" s="157"/>
      <c r="J29" s="168">
        <f>ROUND(J88,2)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69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0">
        <f>ROUND(SUM(BE88:BE133), 2)</f>
        <v>0</v>
      </c>
      <c r="G32" s="48"/>
      <c r="H32" s="48"/>
      <c r="I32" s="171">
        <v>0.20999999999999999</v>
      </c>
      <c r="J32" s="170">
        <f>ROUND(ROUND((SUM(BE88:BE133)),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0">
        <f>ROUND(SUM(BF88:BF133), 2)</f>
        <v>0</v>
      </c>
      <c r="G33" s="48"/>
      <c r="H33" s="48"/>
      <c r="I33" s="171">
        <v>0.14999999999999999</v>
      </c>
      <c r="J33" s="170">
        <f>ROUND(ROUND((SUM(BF88:BF133)),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0">
        <f>ROUND(SUM(BG88:BG133),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0">
        <f>ROUND(SUM(BH88:BH133),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0">
        <f>ROUND(SUM(BI88:BI133),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46</v>
      </c>
      <c r="E38" s="99"/>
      <c r="F38" s="99"/>
      <c r="G38" s="174" t="s">
        <v>47</v>
      </c>
      <c r="H38" s="175" t="s">
        <v>48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105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Výměna rozvodů zdravotechniky a oprava sociálních zařízení, v objektu V Zálomu 1,Ostrava-Zábřeh</v>
      </c>
      <c r="F47" s="41"/>
      <c r="G47" s="41"/>
      <c r="H47" s="41"/>
      <c r="I47" s="157"/>
      <c r="J47" s="48"/>
      <c r="K47" s="52"/>
    </row>
    <row r="48">
      <c r="B48" s="29"/>
      <c r="C48" s="41" t="s">
        <v>103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1803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1804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29c1 - Elektrotechnika - část KA-A, S1-Z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59" t="s">
        <v>25</v>
      </c>
      <c r="J53" s="160" t="str">
        <f>IF(J14="","",J14)</f>
        <v>27. 4. 2018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59" t="s">
        <v>32</v>
      </c>
      <c r="J55" s="45" t="str">
        <f>E23</f>
        <v>DK projekt s.r.o.,Bohumínská 94, 712 00 Ostrava</v>
      </c>
      <c r="K55" s="52"/>
    </row>
    <row r="56" s="1" customFormat="1" ht="14.4" customHeight="1">
      <c r="B56" s="47"/>
      <c r="C56" s="41" t="s">
        <v>30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106</v>
      </c>
      <c r="D58" s="172"/>
      <c r="E58" s="172"/>
      <c r="F58" s="172"/>
      <c r="G58" s="172"/>
      <c r="H58" s="172"/>
      <c r="I58" s="186"/>
      <c r="J58" s="187" t="s">
        <v>107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108</v>
      </c>
      <c r="D60" s="48"/>
      <c r="E60" s="48"/>
      <c r="F60" s="48"/>
      <c r="G60" s="48"/>
      <c r="H60" s="48"/>
      <c r="I60" s="157"/>
      <c r="J60" s="168">
        <f>J88</f>
        <v>0</v>
      </c>
      <c r="K60" s="52"/>
      <c r="AU60" s="25" t="s">
        <v>109</v>
      </c>
    </row>
    <row r="61" s="8" customFormat="1" ht="24.96" customHeight="1">
      <c r="B61" s="190"/>
      <c r="C61" s="191"/>
      <c r="D61" s="192" t="s">
        <v>110</v>
      </c>
      <c r="E61" s="193"/>
      <c r="F61" s="193"/>
      <c r="G61" s="193"/>
      <c r="H61" s="193"/>
      <c r="I61" s="194"/>
      <c r="J61" s="195">
        <f>J89</f>
        <v>0</v>
      </c>
      <c r="K61" s="196"/>
    </row>
    <row r="62" s="9" customFormat="1" ht="19.92" customHeight="1">
      <c r="B62" s="197"/>
      <c r="C62" s="198"/>
      <c r="D62" s="199" t="s">
        <v>114</v>
      </c>
      <c r="E62" s="200"/>
      <c r="F62" s="200"/>
      <c r="G62" s="200"/>
      <c r="H62" s="200"/>
      <c r="I62" s="201"/>
      <c r="J62" s="202">
        <f>J90</f>
        <v>0</v>
      </c>
      <c r="K62" s="203"/>
    </row>
    <row r="63" s="8" customFormat="1" ht="24.96" customHeight="1">
      <c r="B63" s="190"/>
      <c r="C63" s="191"/>
      <c r="D63" s="192" t="s">
        <v>117</v>
      </c>
      <c r="E63" s="193"/>
      <c r="F63" s="193"/>
      <c r="G63" s="193"/>
      <c r="H63" s="193"/>
      <c r="I63" s="194"/>
      <c r="J63" s="195">
        <f>J94</f>
        <v>0</v>
      </c>
      <c r="K63" s="196"/>
    </row>
    <row r="64" s="9" customFormat="1" ht="19.92" customHeight="1">
      <c r="B64" s="197"/>
      <c r="C64" s="198"/>
      <c r="D64" s="199" t="s">
        <v>1806</v>
      </c>
      <c r="E64" s="200"/>
      <c r="F64" s="200"/>
      <c r="G64" s="200"/>
      <c r="H64" s="200"/>
      <c r="I64" s="201"/>
      <c r="J64" s="202">
        <f>J95</f>
        <v>0</v>
      </c>
      <c r="K64" s="203"/>
    </row>
    <row r="65" s="9" customFormat="1" ht="19.92" customHeight="1">
      <c r="B65" s="197"/>
      <c r="C65" s="198"/>
      <c r="D65" s="199" t="s">
        <v>1807</v>
      </c>
      <c r="E65" s="200"/>
      <c r="F65" s="200"/>
      <c r="G65" s="200"/>
      <c r="H65" s="200"/>
      <c r="I65" s="201"/>
      <c r="J65" s="202">
        <f>J128</f>
        <v>0</v>
      </c>
      <c r="K65" s="203"/>
    </row>
    <row r="66" s="9" customFormat="1" ht="19.92" customHeight="1">
      <c r="B66" s="197"/>
      <c r="C66" s="198"/>
      <c r="D66" s="199" t="s">
        <v>120</v>
      </c>
      <c r="E66" s="200"/>
      <c r="F66" s="200"/>
      <c r="G66" s="200"/>
      <c r="H66" s="200"/>
      <c r="I66" s="201"/>
      <c r="J66" s="202">
        <f>J131</f>
        <v>0</v>
      </c>
      <c r="K66" s="203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57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79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82"/>
      <c r="J72" s="72"/>
      <c r="K72" s="72"/>
      <c r="L72" s="73"/>
    </row>
    <row r="73" s="1" customFormat="1" ht="36.96" customHeight="1">
      <c r="B73" s="47"/>
      <c r="C73" s="74" t="s">
        <v>132</v>
      </c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6.96" customHeight="1">
      <c r="B74" s="47"/>
      <c r="C74" s="75"/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4.4" customHeight="1">
      <c r="B75" s="47"/>
      <c r="C75" s="77" t="s">
        <v>18</v>
      </c>
      <c r="D75" s="75"/>
      <c r="E75" s="75"/>
      <c r="F75" s="75"/>
      <c r="G75" s="75"/>
      <c r="H75" s="75"/>
      <c r="I75" s="204"/>
      <c r="J75" s="75"/>
      <c r="K75" s="75"/>
      <c r="L75" s="73"/>
    </row>
    <row r="76" s="1" customFormat="1" ht="16.5" customHeight="1">
      <c r="B76" s="47"/>
      <c r="C76" s="75"/>
      <c r="D76" s="75"/>
      <c r="E76" s="205" t="str">
        <f>E7</f>
        <v>Výměna rozvodů zdravotechniky a oprava sociálních zařízení, v objektu V Zálomu 1,Ostrava-Zábřeh</v>
      </c>
      <c r="F76" s="77"/>
      <c r="G76" s="77"/>
      <c r="H76" s="77"/>
      <c r="I76" s="204"/>
      <c r="J76" s="75"/>
      <c r="K76" s="75"/>
      <c r="L76" s="73"/>
    </row>
    <row r="77">
      <c r="B77" s="29"/>
      <c r="C77" s="77" t="s">
        <v>103</v>
      </c>
      <c r="D77" s="306"/>
      <c r="E77" s="306"/>
      <c r="F77" s="306"/>
      <c r="G77" s="306"/>
      <c r="H77" s="306"/>
      <c r="I77" s="149"/>
      <c r="J77" s="306"/>
      <c r="K77" s="306"/>
      <c r="L77" s="307"/>
    </row>
    <row r="78" s="1" customFormat="1" ht="16.5" customHeight="1">
      <c r="B78" s="47"/>
      <c r="C78" s="75"/>
      <c r="D78" s="75"/>
      <c r="E78" s="205" t="s">
        <v>1803</v>
      </c>
      <c r="F78" s="75"/>
      <c r="G78" s="75"/>
      <c r="H78" s="75"/>
      <c r="I78" s="204"/>
      <c r="J78" s="75"/>
      <c r="K78" s="75"/>
      <c r="L78" s="73"/>
    </row>
    <row r="79" s="1" customFormat="1" ht="14.4" customHeight="1">
      <c r="B79" s="47"/>
      <c r="C79" s="77" t="s">
        <v>1804</v>
      </c>
      <c r="D79" s="75"/>
      <c r="E79" s="75"/>
      <c r="F79" s="75"/>
      <c r="G79" s="75"/>
      <c r="H79" s="75"/>
      <c r="I79" s="204"/>
      <c r="J79" s="75"/>
      <c r="K79" s="75"/>
      <c r="L79" s="73"/>
    </row>
    <row r="80" s="1" customFormat="1" ht="17.25" customHeight="1">
      <c r="B80" s="47"/>
      <c r="C80" s="75"/>
      <c r="D80" s="75"/>
      <c r="E80" s="83" t="str">
        <f>E11</f>
        <v>29c1 - Elektrotechnika - část KA-A, S1-Z</v>
      </c>
      <c r="F80" s="75"/>
      <c r="G80" s="75"/>
      <c r="H80" s="75"/>
      <c r="I80" s="204"/>
      <c r="J80" s="75"/>
      <c r="K80" s="75"/>
      <c r="L80" s="73"/>
    </row>
    <row r="81" s="1" customFormat="1" ht="6.96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" customFormat="1" ht="18" customHeight="1">
      <c r="B82" s="47"/>
      <c r="C82" s="77" t="s">
        <v>23</v>
      </c>
      <c r="D82" s="75"/>
      <c r="E82" s="75"/>
      <c r="F82" s="206" t="str">
        <f>F14</f>
        <v xml:space="preserve"> </v>
      </c>
      <c r="G82" s="75"/>
      <c r="H82" s="75"/>
      <c r="I82" s="207" t="s">
        <v>25</v>
      </c>
      <c r="J82" s="86" t="str">
        <f>IF(J14="","",J14)</f>
        <v>27. 4. 2018</v>
      </c>
      <c r="K82" s="75"/>
      <c r="L82" s="73"/>
    </row>
    <row r="83" s="1" customFormat="1" ht="6.96" customHeight="1">
      <c r="B83" s="47"/>
      <c r="C83" s="75"/>
      <c r="D83" s="75"/>
      <c r="E83" s="75"/>
      <c r="F83" s="75"/>
      <c r="G83" s="75"/>
      <c r="H83" s="75"/>
      <c r="I83" s="204"/>
      <c r="J83" s="75"/>
      <c r="K83" s="75"/>
      <c r="L83" s="73"/>
    </row>
    <row r="84" s="1" customFormat="1">
      <c r="B84" s="47"/>
      <c r="C84" s="77" t="s">
        <v>27</v>
      </c>
      <c r="D84" s="75"/>
      <c r="E84" s="75"/>
      <c r="F84" s="206" t="str">
        <f>E17</f>
        <v xml:space="preserve"> </v>
      </c>
      <c r="G84" s="75"/>
      <c r="H84" s="75"/>
      <c r="I84" s="207" t="s">
        <v>32</v>
      </c>
      <c r="J84" s="206" t="str">
        <f>E23</f>
        <v>DK projekt s.r.o.,Bohumínská 94, 712 00 Ostrava</v>
      </c>
      <c r="K84" s="75"/>
      <c r="L84" s="73"/>
    </row>
    <row r="85" s="1" customFormat="1" ht="14.4" customHeight="1">
      <c r="B85" s="47"/>
      <c r="C85" s="77" t="s">
        <v>30</v>
      </c>
      <c r="D85" s="75"/>
      <c r="E85" s="75"/>
      <c r="F85" s="206" t="str">
        <f>IF(E20="","",E20)</f>
        <v/>
      </c>
      <c r="G85" s="75"/>
      <c r="H85" s="75"/>
      <c r="I85" s="204"/>
      <c r="J85" s="75"/>
      <c r="K85" s="75"/>
      <c r="L85" s="73"/>
    </row>
    <row r="86" s="1" customFormat="1" ht="10.32" customHeight="1">
      <c r="B86" s="47"/>
      <c r="C86" s="75"/>
      <c r="D86" s="75"/>
      <c r="E86" s="75"/>
      <c r="F86" s="75"/>
      <c r="G86" s="75"/>
      <c r="H86" s="75"/>
      <c r="I86" s="204"/>
      <c r="J86" s="75"/>
      <c r="K86" s="75"/>
      <c r="L86" s="73"/>
    </row>
    <row r="87" s="10" customFormat="1" ht="29.28" customHeight="1">
      <c r="B87" s="208"/>
      <c r="C87" s="209" t="s">
        <v>133</v>
      </c>
      <c r="D87" s="210" t="s">
        <v>55</v>
      </c>
      <c r="E87" s="210" t="s">
        <v>51</v>
      </c>
      <c r="F87" s="210" t="s">
        <v>134</v>
      </c>
      <c r="G87" s="210" t="s">
        <v>135</v>
      </c>
      <c r="H87" s="210" t="s">
        <v>136</v>
      </c>
      <c r="I87" s="211" t="s">
        <v>137</v>
      </c>
      <c r="J87" s="210" t="s">
        <v>107</v>
      </c>
      <c r="K87" s="212" t="s">
        <v>138</v>
      </c>
      <c r="L87" s="213"/>
      <c r="M87" s="103" t="s">
        <v>139</v>
      </c>
      <c r="N87" s="104" t="s">
        <v>40</v>
      </c>
      <c r="O87" s="104" t="s">
        <v>140</v>
      </c>
      <c r="P87" s="104" t="s">
        <v>141</v>
      </c>
      <c r="Q87" s="104" t="s">
        <v>142</v>
      </c>
      <c r="R87" s="104" t="s">
        <v>143</v>
      </c>
      <c r="S87" s="104" t="s">
        <v>144</v>
      </c>
      <c r="T87" s="105" t="s">
        <v>145</v>
      </c>
    </row>
    <row r="88" s="1" customFormat="1" ht="29.28" customHeight="1">
      <c r="B88" s="47"/>
      <c r="C88" s="109" t="s">
        <v>108</v>
      </c>
      <c r="D88" s="75"/>
      <c r="E88" s="75"/>
      <c r="F88" s="75"/>
      <c r="G88" s="75"/>
      <c r="H88" s="75"/>
      <c r="I88" s="204"/>
      <c r="J88" s="214">
        <f>BK88</f>
        <v>0</v>
      </c>
      <c r="K88" s="75"/>
      <c r="L88" s="73"/>
      <c r="M88" s="106"/>
      <c r="N88" s="107"/>
      <c r="O88" s="107"/>
      <c r="P88" s="215">
        <f>P89+P94</f>
        <v>0</v>
      </c>
      <c r="Q88" s="107"/>
      <c r="R88" s="215">
        <f>R89+R94</f>
        <v>0.119142</v>
      </c>
      <c r="S88" s="107"/>
      <c r="T88" s="216">
        <f>T89+T94</f>
        <v>0.18600000000000003</v>
      </c>
      <c r="AT88" s="25" t="s">
        <v>69</v>
      </c>
      <c r="AU88" s="25" t="s">
        <v>109</v>
      </c>
      <c r="BK88" s="217">
        <f>BK89+BK94</f>
        <v>0</v>
      </c>
    </row>
    <row r="89" s="11" customFormat="1" ht="37.44" customHeight="1">
      <c r="B89" s="218"/>
      <c r="C89" s="219"/>
      <c r="D89" s="220" t="s">
        <v>69</v>
      </c>
      <c r="E89" s="221" t="s">
        <v>146</v>
      </c>
      <c r="F89" s="221" t="s">
        <v>147</v>
      </c>
      <c r="G89" s="219"/>
      <c r="H89" s="219"/>
      <c r="I89" s="222"/>
      <c r="J89" s="223">
        <f>BK89</f>
        <v>0</v>
      </c>
      <c r="K89" s="219"/>
      <c r="L89" s="224"/>
      <c r="M89" s="225"/>
      <c r="N89" s="226"/>
      <c r="O89" s="226"/>
      <c r="P89" s="227">
        <f>P90</f>
        <v>0</v>
      </c>
      <c r="Q89" s="226"/>
      <c r="R89" s="227">
        <f>R90</f>
        <v>0.001062</v>
      </c>
      <c r="S89" s="226"/>
      <c r="T89" s="228">
        <f>T90</f>
        <v>0.18600000000000003</v>
      </c>
      <c r="AR89" s="229" t="s">
        <v>78</v>
      </c>
      <c r="AT89" s="230" t="s">
        <v>69</v>
      </c>
      <c r="AU89" s="230" t="s">
        <v>70</v>
      </c>
      <c r="AY89" s="229" t="s">
        <v>148</v>
      </c>
      <c r="BK89" s="231">
        <f>BK90</f>
        <v>0</v>
      </c>
    </row>
    <row r="90" s="11" customFormat="1" ht="19.92" customHeight="1">
      <c r="B90" s="218"/>
      <c r="C90" s="219"/>
      <c r="D90" s="220" t="s">
        <v>69</v>
      </c>
      <c r="E90" s="232" t="s">
        <v>197</v>
      </c>
      <c r="F90" s="232" t="s">
        <v>258</v>
      </c>
      <c r="G90" s="219"/>
      <c r="H90" s="219"/>
      <c r="I90" s="222"/>
      <c r="J90" s="233">
        <f>BK90</f>
        <v>0</v>
      </c>
      <c r="K90" s="219"/>
      <c r="L90" s="224"/>
      <c r="M90" s="225"/>
      <c r="N90" s="226"/>
      <c r="O90" s="226"/>
      <c r="P90" s="227">
        <f>SUM(P91:P93)</f>
        <v>0</v>
      </c>
      <c r="Q90" s="226"/>
      <c r="R90" s="227">
        <f>SUM(R91:R93)</f>
        <v>0.001062</v>
      </c>
      <c r="S90" s="226"/>
      <c r="T90" s="228">
        <f>SUM(T91:T93)</f>
        <v>0.18600000000000003</v>
      </c>
      <c r="AR90" s="229" t="s">
        <v>78</v>
      </c>
      <c r="AT90" s="230" t="s">
        <v>69</v>
      </c>
      <c r="AU90" s="230" t="s">
        <v>78</v>
      </c>
      <c r="AY90" s="229" t="s">
        <v>148</v>
      </c>
      <c r="BK90" s="231">
        <f>SUM(BK91:BK93)</f>
        <v>0</v>
      </c>
    </row>
    <row r="91" s="1" customFormat="1" ht="16.5" customHeight="1">
      <c r="B91" s="47"/>
      <c r="C91" s="234" t="s">
        <v>78</v>
      </c>
      <c r="D91" s="234" t="s">
        <v>151</v>
      </c>
      <c r="E91" s="235" t="s">
        <v>1808</v>
      </c>
      <c r="F91" s="236" t="s">
        <v>1809</v>
      </c>
      <c r="G91" s="237" t="s">
        <v>169</v>
      </c>
      <c r="H91" s="238">
        <v>87</v>
      </c>
      <c r="I91" s="239"/>
      <c r="J91" s="240">
        <f>ROUND(I91*H91,2)</f>
        <v>0</v>
      </c>
      <c r="K91" s="236" t="s">
        <v>155</v>
      </c>
      <c r="L91" s="73"/>
      <c r="M91" s="241" t="s">
        <v>21</v>
      </c>
      <c r="N91" s="242" t="s">
        <v>41</v>
      </c>
      <c r="O91" s="48"/>
      <c r="P91" s="243">
        <f>O91*H91</f>
        <v>0</v>
      </c>
      <c r="Q91" s="243">
        <v>0</v>
      </c>
      <c r="R91" s="243">
        <f>Q91*H91</f>
        <v>0</v>
      </c>
      <c r="S91" s="243">
        <v>0.002</v>
      </c>
      <c r="T91" s="244">
        <f>S91*H91</f>
        <v>0.17400000000000002</v>
      </c>
      <c r="AR91" s="25" t="s">
        <v>156</v>
      </c>
      <c r="AT91" s="25" t="s">
        <v>151</v>
      </c>
      <c r="AU91" s="25" t="s">
        <v>80</v>
      </c>
      <c r="AY91" s="25" t="s">
        <v>148</v>
      </c>
      <c r="BE91" s="245">
        <f>IF(N91="základní",J91,0)</f>
        <v>0</v>
      </c>
      <c r="BF91" s="245">
        <f>IF(N91="snížená",J91,0)</f>
        <v>0</v>
      </c>
      <c r="BG91" s="245">
        <f>IF(N91="zákl. přenesená",J91,0)</f>
        <v>0</v>
      </c>
      <c r="BH91" s="245">
        <f>IF(N91="sníž. přenesená",J91,0)</f>
        <v>0</v>
      </c>
      <c r="BI91" s="245">
        <f>IF(N91="nulová",J91,0)</f>
        <v>0</v>
      </c>
      <c r="BJ91" s="25" t="s">
        <v>78</v>
      </c>
      <c r="BK91" s="245">
        <f>ROUND(I91*H91,2)</f>
        <v>0</v>
      </c>
      <c r="BL91" s="25" t="s">
        <v>156</v>
      </c>
      <c r="BM91" s="25" t="s">
        <v>1810</v>
      </c>
    </row>
    <row r="92" s="1" customFormat="1" ht="25.5" customHeight="1">
      <c r="B92" s="47"/>
      <c r="C92" s="234" t="s">
        <v>80</v>
      </c>
      <c r="D92" s="234" t="s">
        <v>151</v>
      </c>
      <c r="E92" s="235" t="s">
        <v>1811</v>
      </c>
      <c r="F92" s="236" t="s">
        <v>1812</v>
      </c>
      <c r="G92" s="237" t="s">
        <v>169</v>
      </c>
      <c r="H92" s="238">
        <v>2.3999999999999999</v>
      </c>
      <c r="I92" s="239"/>
      <c r="J92" s="240">
        <f>ROUND(I92*H92,2)</f>
        <v>0</v>
      </c>
      <c r="K92" s="236" t="s">
        <v>155</v>
      </c>
      <c r="L92" s="73"/>
      <c r="M92" s="241" t="s">
        <v>21</v>
      </c>
      <c r="N92" s="242" t="s">
        <v>41</v>
      </c>
      <c r="O92" s="48"/>
      <c r="P92" s="243">
        <f>O92*H92</f>
        <v>0</v>
      </c>
      <c r="Q92" s="243">
        <v>0.00034000000000000002</v>
      </c>
      <c r="R92" s="243">
        <f>Q92*H92</f>
        <v>0.00081599999999999999</v>
      </c>
      <c r="S92" s="243">
        <v>0.0040000000000000001</v>
      </c>
      <c r="T92" s="244">
        <f>S92*H92</f>
        <v>0.0095999999999999992</v>
      </c>
      <c r="AR92" s="25" t="s">
        <v>156</v>
      </c>
      <c r="AT92" s="25" t="s">
        <v>151</v>
      </c>
      <c r="AU92" s="25" t="s">
        <v>80</v>
      </c>
      <c r="AY92" s="25" t="s">
        <v>148</v>
      </c>
      <c r="BE92" s="245">
        <f>IF(N92="základní",J92,0)</f>
        <v>0</v>
      </c>
      <c r="BF92" s="245">
        <f>IF(N92="snížená",J92,0)</f>
        <v>0</v>
      </c>
      <c r="BG92" s="245">
        <f>IF(N92="zákl. přenesená",J92,0)</f>
        <v>0</v>
      </c>
      <c r="BH92" s="245">
        <f>IF(N92="sníž. přenesená",J92,0)</f>
        <v>0</v>
      </c>
      <c r="BI92" s="245">
        <f>IF(N92="nulová",J92,0)</f>
        <v>0</v>
      </c>
      <c r="BJ92" s="25" t="s">
        <v>78</v>
      </c>
      <c r="BK92" s="245">
        <f>ROUND(I92*H92,2)</f>
        <v>0</v>
      </c>
      <c r="BL92" s="25" t="s">
        <v>156</v>
      </c>
      <c r="BM92" s="25" t="s">
        <v>1813</v>
      </c>
    </row>
    <row r="93" s="1" customFormat="1" ht="38.25" customHeight="1">
      <c r="B93" s="47"/>
      <c r="C93" s="234" t="s">
        <v>149</v>
      </c>
      <c r="D93" s="234" t="s">
        <v>151</v>
      </c>
      <c r="E93" s="235" t="s">
        <v>1814</v>
      </c>
      <c r="F93" s="236" t="s">
        <v>1815</v>
      </c>
      <c r="G93" s="237" t="s">
        <v>169</v>
      </c>
      <c r="H93" s="238">
        <v>0.59999999999999998</v>
      </c>
      <c r="I93" s="239"/>
      <c r="J93" s="240">
        <f>ROUND(I93*H93,2)</f>
        <v>0</v>
      </c>
      <c r="K93" s="236" t="s">
        <v>155</v>
      </c>
      <c r="L93" s="73"/>
      <c r="M93" s="241" t="s">
        <v>21</v>
      </c>
      <c r="N93" s="242" t="s">
        <v>41</v>
      </c>
      <c r="O93" s="48"/>
      <c r="P93" s="243">
        <f>O93*H93</f>
        <v>0</v>
      </c>
      <c r="Q93" s="243">
        <v>0.00040999999999999999</v>
      </c>
      <c r="R93" s="243">
        <f>Q93*H93</f>
        <v>0.00024599999999999996</v>
      </c>
      <c r="S93" s="243">
        <v>0.0040000000000000001</v>
      </c>
      <c r="T93" s="244">
        <f>S93*H93</f>
        <v>0.0023999999999999998</v>
      </c>
      <c r="AR93" s="25" t="s">
        <v>156</v>
      </c>
      <c r="AT93" s="25" t="s">
        <v>151</v>
      </c>
      <c r="AU93" s="25" t="s">
        <v>80</v>
      </c>
      <c r="AY93" s="25" t="s">
        <v>148</v>
      </c>
      <c r="BE93" s="245">
        <f>IF(N93="základní",J93,0)</f>
        <v>0</v>
      </c>
      <c r="BF93" s="245">
        <f>IF(N93="snížená",J93,0)</f>
        <v>0</v>
      </c>
      <c r="BG93" s="245">
        <f>IF(N93="zákl. přenesená",J93,0)</f>
        <v>0</v>
      </c>
      <c r="BH93" s="245">
        <f>IF(N93="sníž. přenesená",J93,0)</f>
        <v>0</v>
      </c>
      <c r="BI93" s="245">
        <f>IF(N93="nulová",J93,0)</f>
        <v>0</v>
      </c>
      <c r="BJ93" s="25" t="s">
        <v>78</v>
      </c>
      <c r="BK93" s="245">
        <f>ROUND(I93*H93,2)</f>
        <v>0</v>
      </c>
      <c r="BL93" s="25" t="s">
        <v>156</v>
      </c>
      <c r="BM93" s="25" t="s">
        <v>1816</v>
      </c>
    </row>
    <row r="94" s="11" customFormat="1" ht="37.44" customHeight="1">
      <c r="B94" s="218"/>
      <c r="C94" s="219"/>
      <c r="D94" s="220" t="s">
        <v>69</v>
      </c>
      <c r="E94" s="221" t="s">
        <v>451</v>
      </c>
      <c r="F94" s="221" t="s">
        <v>452</v>
      </c>
      <c r="G94" s="219"/>
      <c r="H94" s="219"/>
      <c r="I94" s="222"/>
      <c r="J94" s="223">
        <f>BK94</f>
        <v>0</v>
      </c>
      <c r="K94" s="219"/>
      <c r="L94" s="224"/>
      <c r="M94" s="225"/>
      <c r="N94" s="226"/>
      <c r="O94" s="226"/>
      <c r="P94" s="227">
        <f>P95+P128+P131</f>
        <v>0</v>
      </c>
      <c r="Q94" s="226"/>
      <c r="R94" s="227">
        <f>R95+R128+R131</f>
        <v>0.11808</v>
      </c>
      <c r="S94" s="226"/>
      <c r="T94" s="228">
        <f>T95+T128+T131</f>
        <v>0</v>
      </c>
      <c r="AR94" s="229" t="s">
        <v>80</v>
      </c>
      <c r="AT94" s="230" t="s">
        <v>69</v>
      </c>
      <c r="AU94" s="230" t="s">
        <v>70</v>
      </c>
      <c r="AY94" s="229" t="s">
        <v>148</v>
      </c>
      <c r="BK94" s="231">
        <f>BK95+BK128+BK131</f>
        <v>0</v>
      </c>
    </row>
    <row r="95" s="11" customFormat="1" ht="19.92" customHeight="1">
      <c r="B95" s="218"/>
      <c r="C95" s="219"/>
      <c r="D95" s="220" t="s">
        <v>69</v>
      </c>
      <c r="E95" s="232" t="s">
        <v>1817</v>
      </c>
      <c r="F95" s="232" t="s">
        <v>1818</v>
      </c>
      <c r="G95" s="219"/>
      <c r="H95" s="219"/>
      <c r="I95" s="222"/>
      <c r="J95" s="233">
        <f>BK95</f>
        <v>0</v>
      </c>
      <c r="K95" s="219"/>
      <c r="L95" s="224"/>
      <c r="M95" s="225"/>
      <c r="N95" s="226"/>
      <c r="O95" s="226"/>
      <c r="P95" s="227">
        <f>SUM(P96:P127)</f>
        <v>0</v>
      </c>
      <c r="Q95" s="226"/>
      <c r="R95" s="227">
        <f>SUM(R96:R127)</f>
        <v>0.11688</v>
      </c>
      <c r="S95" s="226"/>
      <c r="T95" s="228">
        <f>SUM(T96:T127)</f>
        <v>0</v>
      </c>
      <c r="AR95" s="229" t="s">
        <v>80</v>
      </c>
      <c r="AT95" s="230" t="s">
        <v>69</v>
      </c>
      <c r="AU95" s="230" t="s">
        <v>78</v>
      </c>
      <c r="AY95" s="229" t="s">
        <v>148</v>
      </c>
      <c r="BK95" s="231">
        <f>SUM(BK96:BK127)</f>
        <v>0</v>
      </c>
    </row>
    <row r="96" s="1" customFormat="1" ht="25.5" customHeight="1">
      <c r="B96" s="47"/>
      <c r="C96" s="234" t="s">
        <v>156</v>
      </c>
      <c r="D96" s="234" t="s">
        <v>151</v>
      </c>
      <c r="E96" s="235" t="s">
        <v>1819</v>
      </c>
      <c r="F96" s="236" t="s">
        <v>1820</v>
      </c>
      <c r="G96" s="237" t="s">
        <v>169</v>
      </c>
      <c r="H96" s="238">
        <v>12</v>
      </c>
      <c r="I96" s="239"/>
      <c r="J96" s="240">
        <f>ROUND(I96*H96,2)</f>
        <v>0</v>
      </c>
      <c r="K96" s="236" t="s">
        <v>155</v>
      </c>
      <c r="L96" s="73"/>
      <c r="M96" s="241" t="s">
        <v>21</v>
      </c>
      <c r="N96" s="242" t="s">
        <v>41</v>
      </c>
      <c r="O96" s="48"/>
      <c r="P96" s="243">
        <f>O96*H96</f>
        <v>0</v>
      </c>
      <c r="Q96" s="243">
        <v>0</v>
      </c>
      <c r="R96" s="243">
        <f>Q96*H96</f>
        <v>0</v>
      </c>
      <c r="S96" s="243">
        <v>0</v>
      </c>
      <c r="T96" s="244">
        <f>S96*H96</f>
        <v>0</v>
      </c>
      <c r="AR96" s="25" t="s">
        <v>238</v>
      </c>
      <c r="AT96" s="25" t="s">
        <v>151</v>
      </c>
      <c r="AU96" s="25" t="s">
        <v>80</v>
      </c>
      <c r="AY96" s="25" t="s">
        <v>148</v>
      </c>
      <c r="BE96" s="245">
        <f>IF(N96="základní",J96,0)</f>
        <v>0</v>
      </c>
      <c r="BF96" s="245">
        <f>IF(N96="snížená",J96,0)</f>
        <v>0</v>
      </c>
      <c r="BG96" s="245">
        <f>IF(N96="zákl. přenesená",J96,0)</f>
        <v>0</v>
      </c>
      <c r="BH96" s="245">
        <f>IF(N96="sníž. přenesená",J96,0)</f>
        <v>0</v>
      </c>
      <c r="BI96" s="245">
        <f>IF(N96="nulová",J96,0)</f>
        <v>0</v>
      </c>
      <c r="BJ96" s="25" t="s">
        <v>78</v>
      </c>
      <c r="BK96" s="245">
        <f>ROUND(I96*H96,2)</f>
        <v>0</v>
      </c>
      <c r="BL96" s="25" t="s">
        <v>238</v>
      </c>
      <c r="BM96" s="25" t="s">
        <v>1821</v>
      </c>
    </row>
    <row r="97" s="1" customFormat="1" ht="16.5" customHeight="1">
      <c r="B97" s="47"/>
      <c r="C97" s="279" t="s">
        <v>175</v>
      </c>
      <c r="D97" s="279" t="s">
        <v>188</v>
      </c>
      <c r="E97" s="280" t="s">
        <v>1822</v>
      </c>
      <c r="F97" s="281" t="s">
        <v>1823</v>
      </c>
      <c r="G97" s="282" t="s">
        <v>169</v>
      </c>
      <c r="H97" s="283">
        <v>12</v>
      </c>
      <c r="I97" s="284"/>
      <c r="J97" s="285">
        <f>ROUND(I97*H97,2)</f>
        <v>0</v>
      </c>
      <c r="K97" s="281" t="s">
        <v>155</v>
      </c>
      <c r="L97" s="286"/>
      <c r="M97" s="287" t="s">
        <v>21</v>
      </c>
      <c r="N97" s="288" t="s">
        <v>41</v>
      </c>
      <c r="O97" s="48"/>
      <c r="P97" s="243">
        <f>O97*H97</f>
        <v>0</v>
      </c>
      <c r="Q97" s="243">
        <v>0.00021000000000000001</v>
      </c>
      <c r="R97" s="243">
        <f>Q97*H97</f>
        <v>0.0025200000000000001</v>
      </c>
      <c r="S97" s="243">
        <v>0</v>
      </c>
      <c r="T97" s="244">
        <f>S97*H97</f>
        <v>0</v>
      </c>
      <c r="AR97" s="25" t="s">
        <v>332</v>
      </c>
      <c r="AT97" s="25" t="s">
        <v>188</v>
      </c>
      <c r="AU97" s="25" t="s">
        <v>80</v>
      </c>
      <c r="AY97" s="25" t="s">
        <v>148</v>
      </c>
      <c r="BE97" s="245">
        <f>IF(N97="základní",J97,0)</f>
        <v>0</v>
      </c>
      <c r="BF97" s="245">
        <f>IF(N97="snížená",J97,0)</f>
        <v>0</v>
      </c>
      <c r="BG97" s="245">
        <f>IF(N97="zákl. přenesená",J97,0)</f>
        <v>0</v>
      </c>
      <c r="BH97" s="245">
        <f>IF(N97="sníž. přenesená",J97,0)</f>
        <v>0</v>
      </c>
      <c r="BI97" s="245">
        <f>IF(N97="nulová",J97,0)</f>
        <v>0</v>
      </c>
      <c r="BJ97" s="25" t="s">
        <v>78</v>
      </c>
      <c r="BK97" s="245">
        <f>ROUND(I97*H97,2)</f>
        <v>0</v>
      </c>
      <c r="BL97" s="25" t="s">
        <v>238</v>
      </c>
      <c r="BM97" s="25" t="s">
        <v>1824</v>
      </c>
    </row>
    <row r="98" s="1" customFormat="1" ht="38.25" customHeight="1">
      <c r="B98" s="47"/>
      <c r="C98" s="234" t="s">
        <v>182</v>
      </c>
      <c r="D98" s="234" t="s">
        <v>151</v>
      </c>
      <c r="E98" s="235" t="s">
        <v>1825</v>
      </c>
      <c r="F98" s="236" t="s">
        <v>1826</v>
      </c>
      <c r="G98" s="237" t="s">
        <v>185</v>
      </c>
      <c r="H98" s="238">
        <v>18</v>
      </c>
      <c r="I98" s="239"/>
      <c r="J98" s="240">
        <f>ROUND(I98*H98,2)</f>
        <v>0</v>
      </c>
      <c r="K98" s="236" t="s">
        <v>155</v>
      </c>
      <c r="L98" s="73"/>
      <c r="M98" s="241" t="s">
        <v>21</v>
      </c>
      <c r="N98" s="242" t="s">
        <v>41</v>
      </c>
      <c r="O98" s="48"/>
      <c r="P98" s="243">
        <f>O98*H98</f>
        <v>0</v>
      </c>
      <c r="Q98" s="243">
        <v>0</v>
      </c>
      <c r="R98" s="243">
        <f>Q98*H98</f>
        <v>0</v>
      </c>
      <c r="S98" s="243">
        <v>0</v>
      </c>
      <c r="T98" s="244">
        <f>S98*H98</f>
        <v>0</v>
      </c>
      <c r="AR98" s="25" t="s">
        <v>238</v>
      </c>
      <c r="AT98" s="25" t="s">
        <v>151</v>
      </c>
      <c r="AU98" s="25" t="s">
        <v>80</v>
      </c>
      <c r="AY98" s="25" t="s">
        <v>148</v>
      </c>
      <c r="BE98" s="245">
        <f>IF(N98="základní",J98,0)</f>
        <v>0</v>
      </c>
      <c r="BF98" s="245">
        <f>IF(N98="snížená",J98,0)</f>
        <v>0</v>
      </c>
      <c r="BG98" s="245">
        <f>IF(N98="zákl. přenesená",J98,0)</f>
        <v>0</v>
      </c>
      <c r="BH98" s="245">
        <f>IF(N98="sníž. přenesená",J98,0)</f>
        <v>0</v>
      </c>
      <c r="BI98" s="245">
        <f>IF(N98="nulová",J98,0)</f>
        <v>0</v>
      </c>
      <c r="BJ98" s="25" t="s">
        <v>78</v>
      </c>
      <c r="BK98" s="245">
        <f>ROUND(I98*H98,2)</f>
        <v>0</v>
      </c>
      <c r="BL98" s="25" t="s">
        <v>238</v>
      </c>
      <c r="BM98" s="25" t="s">
        <v>1827</v>
      </c>
    </row>
    <row r="99" s="1" customFormat="1" ht="16.5" customHeight="1">
      <c r="B99" s="47"/>
      <c r="C99" s="279" t="s">
        <v>187</v>
      </c>
      <c r="D99" s="279" t="s">
        <v>188</v>
      </c>
      <c r="E99" s="280" t="s">
        <v>1828</v>
      </c>
      <c r="F99" s="281" t="s">
        <v>1829</v>
      </c>
      <c r="G99" s="282" t="s">
        <v>185</v>
      </c>
      <c r="H99" s="283">
        <v>18</v>
      </c>
      <c r="I99" s="284"/>
      <c r="J99" s="285">
        <f>ROUND(I99*H99,2)</f>
        <v>0</v>
      </c>
      <c r="K99" s="281" t="s">
        <v>155</v>
      </c>
      <c r="L99" s="286"/>
      <c r="M99" s="287" t="s">
        <v>21</v>
      </c>
      <c r="N99" s="288" t="s">
        <v>41</v>
      </c>
      <c r="O99" s="48"/>
      <c r="P99" s="243">
        <f>O99*H99</f>
        <v>0</v>
      </c>
      <c r="Q99" s="243">
        <v>3.0000000000000001E-05</v>
      </c>
      <c r="R99" s="243">
        <f>Q99*H99</f>
        <v>0.00054000000000000001</v>
      </c>
      <c r="S99" s="243">
        <v>0</v>
      </c>
      <c r="T99" s="244">
        <f>S99*H99</f>
        <v>0</v>
      </c>
      <c r="AR99" s="25" t="s">
        <v>332</v>
      </c>
      <c r="AT99" s="25" t="s">
        <v>188</v>
      </c>
      <c r="AU99" s="25" t="s">
        <v>80</v>
      </c>
      <c r="AY99" s="25" t="s">
        <v>148</v>
      </c>
      <c r="BE99" s="245">
        <f>IF(N99="základní",J99,0)</f>
        <v>0</v>
      </c>
      <c r="BF99" s="245">
        <f>IF(N99="snížená",J99,0)</f>
        <v>0</v>
      </c>
      <c r="BG99" s="245">
        <f>IF(N99="zákl. přenesená",J99,0)</f>
        <v>0</v>
      </c>
      <c r="BH99" s="245">
        <f>IF(N99="sníž. přenesená",J99,0)</f>
        <v>0</v>
      </c>
      <c r="BI99" s="245">
        <f>IF(N99="nulová",J99,0)</f>
        <v>0</v>
      </c>
      <c r="BJ99" s="25" t="s">
        <v>78</v>
      </c>
      <c r="BK99" s="245">
        <f>ROUND(I99*H99,2)</f>
        <v>0</v>
      </c>
      <c r="BL99" s="25" t="s">
        <v>238</v>
      </c>
      <c r="BM99" s="25" t="s">
        <v>1830</v>
      </c>
    </row>
    <row r="100" s="1" customFormat="1" ht="25.5" customHeight="1">
      <c r="B100" s="47"/>
      <c r="C100" s="234" t="s">
        <v>191</v>
      </c>
      <c r="D100" s="234" t="s">
        <v>151</v>
      </c>
      <c r="E100" s="235" t="s">
        <v>1831</v>
      </c>
      <c r="F100" s="236" t="s">
        <v>1832</v>
      </c>
      <c r="G100" s="237" t="s">
        <v>169</v>
      </c>
      <c r="H100" s="238">
        <v>254</v>
      </c>
      <c r="I100" s="239"/>
      <c r="J100" s="240">
        <f>ROUND(I100*H100,2)</f>
        <v>0</v>
      </c>
      <c r="K100" s="236" t="s">
        <v>155</v>
      </c>
      <c r="L100" s="73"/>
      <c r="M100" s="241" t="s">
        <v>21</v>
      </c>
      <c r="N100" s="242" t="s">
        <v>41</v>
      </c>
      <c r="O100" s="48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5" t="s">
        <v>238</v>
      </c>
      <c r="AT100" s="25" t="s">
        <v>151</v>
      </c>
      <c r="AU100" s="25" t="s">
        <v>80</v>
      </c>
      <c r="AY100" s="25" t="s">
        <v>148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5" t="s">
        <v>78</v>
      </c>
      <c r="BK100" s="245">
        <f>ROUND(I100*H100,2)</f>
        <v>0</v>
      </c>
      <c r="BL100" s="25" t="s">
        <v>238</v>
      </c>
      <c r="BM100" s="25" t="s">
        <v>1833</v>
      </c>
    </row>
    <row r="101" s="1" customFormat="1" ht="16.5" customHeight="1">
      <c r="B101" s="47"/>
      <c r="C101" s="279" t="s">
        <v>197</v>
      </c>
      <c r="D101" s="279" t="s">
        <v>188</v>
      </c>
      <c r="E101" s="280" t="s">
        <v>1834</v>
      </c>
      <c r="F101" s="281" t="s">
        <v>1835</v>
      </c>
      <c r="G101" s="282" t="s">
        <v>169</v>
      </c>
      <c r="H101" s="283">
        <v>167</v>
      </c>
      <c r="I101" s="284"/>
      <c r="J101" s="285">
        <f>ROUND(I101*H101,2)</f>
        <v>0</v>
      </c>
      <c r="K101" s="281" t="s">
        <v>155</v>
      </c>
      <c r="L101" s="286"/>
      <c r="M101" s="287" t="s">
        <v>21</v>
      </c>
      <c r="N101" s="288" t="s">
        <v>41</v>
      </c>
      <c r="O101" s="48"/>
      <c r="P101" s="243">
        <f>O101*H101</f>
        <v>0</v>
      </c>
      <c r="Q101" s="243">
        <v>0.00012</v>
      </c>
      <c r="R101" s="243">
        <f>Q101*H101</f>
        <v>0.020039999999999999</v>
      </c>
      <c r="S101" s="243">
        <v>0</v>
      </c>
      <c r="T101" s="244">
        <f>S101*H101</f>
        <v>0</v>
      </c>
      <c r="AR101" s="25" t="s">
        <v>332</v>
      </c>
      <c r="AT101" s="25" t="s">
        <v>188</v>
      </c>
      <c r="AU101" s="25" t="s">
        <v>80</v>
      </c>
      <c r="AY101" s="25" t="s">
        <v>148</v>
      </c>
      <c r="BE101" s="245">
        <f>IF(N101="základní",J101,0)</f>
        <v>0</v>
      </c>
      <c r="BF101" s="245">
        <f>IF(N101="snížená",J101,0)</f>
        <v>0</v>
      </c>
      <c r="BG101" s="245">
        <f>IF(N101="zákl. přenesená",J101,0)</f>
        <v>0</v>
      </c>
      <c r="BH101" s="245">
        <f>IF(N101="sníž. přenesená",J101,0)</f>
        <v>0</v>
      </c>
      <c r="BI101" s="245">
        <f>IF(N101="nulová",J101,0)</f>
        <v>0</v>
      </c>
      <c r="BJ101" s="25" t="s">
        <v>78</v>
      </c>
      <c r="BK101" s="245">
        <f>ROUND(I101*H101,2)</f>
        <v>0</v>
      </c>
      <c r="BL101" s="25" t="s">
        <v>238</v>
      </c>
      <c r="BM101" s="25" t="s">
        <v>1836</v>
      </c>
    </row>
    <row r="102" s="1" customFormat="1" ht="16.5" customHeight="1">
      <c r="B102" s="47"/>
      <c r="C102" s="279" t="s">
        <v>201</v>
      </c>
      <c r="D102" s="279" t="s">
        <v>188</v>
      </c>
      <c r="E102" s="280" t="s">
        <v>1837</v>
      </c>
      <c r="F102" s="281" t="s">
        <v>1838</v>
      </c>
      <c r="G102" s="282" t="s">
        <v>169</v>
      </c>
      <c r="H102" s="283">
        <v>35</v>
      </c>
      <c r="I102" s="284"/>
      <c r="J102" s="285">
        <f>ROUND(I102*H102,2)</f>
        <v>0</v>
      </c>
      <c r="K102" s="281" t="s">
        <v>155</v>
      </c>
      <c r="L102" s="286"/>
      <c r="M102" s="287" t="s">
        <v>21</v>
      </c>
      <c r="N102" s="288" t="s">
        <v>41</v>
      </c>
      <c r="O102" s="48"/>
      <c r="P102" s="243">
        <f>O102*H102</f>
        <v>0</v>
      </c>
      <c r="Q102" s="243">
        <v>0.00017000000000000001</v>
      </c>
      <c r="R102" s="243">
        <f>Q102*H102</f>
        <v>0.0059500000000000004</v>
      </c>
      <c r="S102" s="243">
        <v>0</v>
      </c>
      <c r="T102" s="244">
        <f>S102*H102</f>
        <v>0</v>
      </c>
      <c r="AR102" s="25" t="s">
        <v>332</v>
      </c>
      <c r="AT102" s="25" t="s">
        <v>188</v>
      </c>
      <c r="AU102" s="25" t="s">
        <v>80</v>
      </c>
      <c r="AY102" s="25" t="s">
        <v>148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5" t="s">
        <v>78</v>
      </c>
      <c r="BK102" s="245">
        <f>ROUND(I102*H102,2)</f>
        <v>0</v>
      </c>
      <c r="BL102" s="25" t="s">
        <v>238</v>
      </c>
      <c r="BM102" s="25" t="s">
        <v>1839</v>
      </c>
    </row>
    <row r="103" s="1" customFormat="1" ht="16.5" customHeight="1">
      <c r="B103" s="47"/>
      <c r="C103" s="279" t="s">
        <v>205</v>
      </c>
      <c r="D103" s="279" t="s">
        <v>188</v>
      </c>
      <c r="E103" s="280" t="s">
        <v>1840</v>
      </c>
      <c r="F103" s="281" t="s">
        <v>1841</v>
      </c>
      <c r="G103" s="282" t="s">
        <v>169</v>
      </c>
      <c r="H103" s="283">
        <v>52</v>
      </c>
      <c r="I103" s="284"/>
      <c r="J103" s="285">
        <f>ROUND(I103*H103,2)</f>
        <v>0</v>
      </c>
      <c r="K103" s="281" t="s">
        <v>21</v>
      </c>
      <c r="L103" s="286"/>
      <c r="M103" s="287" t="s">
        <v>21</v>
      </c>
      <c r="N103" s="288" t="s">
        <v>41</v>
      </c>
      <c r="O103" s="48"/>
      <c r="P103" s="243">
        <f>O103*H103</f>
        <v>0</v>
      </c>
      <c r="Q103" s="243">
        <v>0.00017000000000000001</v>
      </c>
      <c r="R103" s="243">
        <f>Q103*H103</f>
        <v>0.0088400000000000006</v>
      </c>
      <c r="S103" s="243">
        <v>0</v>
      </c>
      <c r="T103" s="244">
        <f>S103*H103</f>
        <v>0</v>
      </c>
      <c r="AR103" s="25" t="s">
        <v>332</v>
      </c>
      <c r="AT103" s="25" t="s">
        <v>188</v>
      </c>
      <c r="AU103" s="25" t="s">
        <v>80</v>
      </c>
      <c r="AY103" s="25" t="s">
        <v>148</v>
      </c>
      <c r="BE103" s="245">
        <f>IF(N103="základní",J103,0)</f>
        <v>0</v>
      </c>
      <c r="BF103" s="245">
        <f>IF(N103="snížená",J103,0)</f>
        <v>0</v>
      </c>
      <c r="BG103" s="245">
        <f>IF(N103="zákl. přenesená",J103,0)</f>
        <v>0</v>
      </c>
      <c r="BH103" s="245">
        <f>IF(N103="sníž. přenesená",J103,0)</f>
        <v>0</v>
      </c>
      <c r="BI103" s="245">
        <f>IF(N103="nulová",J103,0)</f>
        <v>0</v>
      </c>
      <c r="BJ103" s="25" t="s">
        <v>78</v>
      </c>
      <c r="BK103" s="245">
        <f>ROUND(I103*H103,2)</f>
        <v>0</v>
      </c>
      <c r="BL103" s="25" t="s">
        <v>238</v>
      </c>
      <c r="BM103" s="25" t="s">
        <v>1842</v>
      </c>
    </row>
    <row r="104" s="1" customFormat="1">
      <c r="B104" s="47"/>
      <c r="C104" s="75"/>
      <c r="D104" s="248" t="s">
        <v>459</v>
      </c>
      <c r="E104" s="75"/>
      <c r="F104" s="300" t="s">
        <v>1843</v>
      </c>
      <c r="G104" s="75"/>
      <c r="H104" s="75"/>
      <c r="I104" s="204"/>
      <c r="J104" s="75"/>
      <c r="K104" s="75"/>
      <c r="L104" s="73"/>
      <c r="M104" s="301"/>
      <c r="N104" s="48"/>
      <c r="O104" s="48"/>
      <c r="P104" s="48"/>
      <c r="Q104" s="48"/>
      <c r="R104" s="48"/>
      <c r="S104" s="48"/>
      <c r="T104" s="96"/>
      <c r="AT104" s="25" t="s">
        <v>459</v>
      </c>
      <c r="AU104" s="25" t="s">
        <v>80</v>
      </c>
    </row>
    <row r="105" s="1" customFormat="1" ht="25.5" customHeight="1">
      <c r="B105" s="47"/>
      <c r="C105" s="234" t="s">
        <v>209</v>
      </c>
      <c r="D105" s="234" t="s">
        <v>151</v>
      </c>
      <c r="E105" s="235" t="s">
        <v>1844</v>
      </c>
      <c r="F105" s="236" t="s">
        <v>1845</v>
      </c>
      <c r="G105" s="237" t="s">
        <v>169</v>
      </c>
      <c r="H105" s="238">
        <v>3</v>
      </c>
      <c r="I105" s="239"/>
      <c r="J105" s="240">
        <f>ROUND(I105*H105,2)</f>
        <v>0</v>
      </c>
      <c r="K105" s="236" t="s">
        <v>155</v>
      </c>
      <c r="L105" s="73"/>
      <c r="M105" s="241" t="s">
        <v>21</v>
      </c>
      <c r="N105" s="242" t="s">
        <v>41</v>
      </c>
      <c r="O105" s="48"/>
      <c r="P105" s="243">
        <f>O105*H105</f>
        <v>0</v>
      </c>
      <c r="Q105" s="243">
        <v>0</v>
      </c>
      <c r="R105" s="243">
        <f>Q105*H105</f>
        <v>0</v>
      </c>
      <c r="S105" s="243">
        <v>0</v>
      </c>
      <c r="T105" s="244">
        <f>S105*H105</f>
        <v>0</v>
      </c>
      <c r="AR105" s="25" t="s">
        <v>238</v>
      </c>
      <c r="AT105" s="25" t="s">
        <v>151</v>
      </c>
      <c r="AU105" s="25" t="s">
        <v>80</v>
      </c>
      <c r="AY105" s="25" t="s">
        <v>148</v>
      </c>
      <c r="BE105" s="245">
        <f>IF(N105="základní",J105,0)</f>
        <v>0</v>
      </c>
      <c r="BF105" s="245">
        <f>IF(N105="snížená",J105,0)</f>
        <v>0</v>
      </c>
      <c r="BG105" s="245">
        <f>IF(N105="zákl. přenesená",J105,0)</f>
        <v>0</v>
      </c>
      <c r="BH105" s="245">
        <f>IF(N105="sníž. přenesená",J105,0)</f>
        <v>0</v>
      </c>
      <c r="BI105" s="245">
        <f>IF(N105="nulová",J105,0)</f>
        <v>0</v>
      </c>
      <c r="BJ105" s="25" t="s">
        <v>78</v>
      </c>
      <c r="BK105" s="245">
        <f>ROUND(I105*H105,2)</f>
        <v>0</v>
      </c>
      <c r="BL105" s="25" t="s">
        <v>238</v>
      </c>
      <c r="BM105" s="25" t="s">
        <v>1846</v>
      </c>
    </row>
    <row r="106" s="1" customFormat="1" ht="16.5" customHeight="1">
      <c r="B106" s="47"/>
      <c r="C106" s="279" t="s">
        <v>221</v>
      </c>
      <c r="D106" s="279" t="s">
        <v>188</v>
      </c>
      <c r="E106" s="280" t="s">
        <v>1847</v>
      </c>
      <c r="F106" s="281" t="s">
        <v>1848</v>
      </c>
      <c r="G106" s="282" t="s">
        <v>185</v>
      </c>
      <c r="H106" s="283">
        <v>5</v>
      </c>
      <c r="I106" s="284"/>
      <c r="J106" s="285">
        <f>ROUND(I106*H106,2)</f>
        <v>0</v>
      </c>
      <c r="K106" s="281" t="s">
        <v>155</v>
      </c>
      <c r="L106" s="286"/>
      <c r="M106" s="287" t="s">
        <v>21</v>
      </c>
      <c r="N106" s="288" t="s">
        <v>41</v>
      </c>
      <c r="O106" s="48"/>
      <c r="P106" s="243">
        <f>O106*H106</f>
        <v>0</v>
      </c>
      <c r="Q106" s="243">
        <v>0.00016000000000000001</v>
      </c>
      <c r="R106" s="243">
        <f>Q106*H106</f>
        <v>0.00080000000000000004</v>
      </c>
      <c r="S106" s="243">
        <v>0</v>
      </c>
      <c r="T106" s="244">
        <f>S106*H106</f>
        <v>0</v>
      </c>
      <c r="AR106" s="25" t="s">
        <v>332</v>
      </c>
      <c r="AT106" s="25" t="s">
        <v>188</v>
      </c>
      <c r="AU106" s="25" t="s">
        <v>80</v>
      </c>
      <c r="AY106" s="25" t="s">
        <v>148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5" t="s">
        <v>78</v>
      </c>
      <c r="BK106" s="245">
        <f>ROUND(I106*H106,2)</f>
        <v>0</v>
      </c>
      <c r="BL106" s="25" t="s">
        <v>238</v>
      </c>
      <c r="BM106" s="25" t="s">
        <v>1849</v>
      </c>
    </row>
    <row r="107" s="1" customFormat="1" ht="16.5" customHeight="1">
      <c r="B107" s="47"/>
      <c r="C107" s="279" t="s">
        <v>229</v>
      </c>
      <c r="D107" s="279" t="s">
        <v>188</v>
      </c>
      <c r="E107" s="280" t="s">
        <v>1850</v>
      </c>
      <c r="F107" s="281" t="s">
        <v>1851</v>
      </c>
      <c r="G107" s="282" t="s">
        <v>169</v>
      </c>
      <c r="H107" s="283">
        <v>3</v>
      </c>
      <c r="I107" s="284"/>
      <c r="J107" s="285">
        <f>ROUND(I107*H107,2)</f>
        <v>0</v>
      </c>
      <c r="K107" s="281" t="s">
        <v>21</v>
      </c>
      <c r="L107" s="286"/>
      <c r="M107" s="287" t="s">
        <v>21</v>
      </c>
      <c r="N107" s="288" t="s">
        <v>41</v>
      </c>
      <c r="O107" s="48"/>
      <c r="P107" s="243">
        <f>O107*H107</f>
        <v>0</v>
      </c>
      <c r="Q107" s="243">
        <v>0</v>
      </c>
      <c r="R107" s="243">
        <f>Q107*H107</f>
        <v>0</v>
      </c>
      <c r="S107" s="243">
        <v>0</v>
      </c>
      <c r="T107" s="244">
        <f>S107*H107</f>
        <v>0</v>
      </c>
      <c r="AR107" s="25" t="s">
        <v>332</v>
      </c>
      <c r="AT107" s="25" t="s">
        <v>188</v>
      </c>
      <c r="AU107" s="25" t="s">
        <v>80</v>
      </c>
      <c r="AY107" s="25" t="s">
        <v>148</v>
      </c>
      <c r="BE107" s="245">
        <f>IF(N107="základní",J107,0)</f>
        <v>0</v>
      </c>
      <c r="BF107" s="245">
        <f>IF(N107="snížená",J107,0)</f>
        <v>0</v>
      </c>
      <c r="BG107" s="245">
        <f>IF(N107="zákl. přenesená",J107,0)</f>
        <v>0</v>
      </c>
      <c r="BH107" s="245">
        <f>IF(N107="sníž. přenesená",J107,0)</f>
        <v>0</v>
      </c>
      <c r="BI107" s="245">
        <f>IF(N107="nulová",J107,0)</f>
        <v>0</v>
      </c>
      <c r="BJ107" s="25" t="s">
        <v>78</v>
      </c>
      <c r="BK107" s="245">
        <f>ROUND(I107*H107,2)</f>
        <v>0</v>
      </c>
      <c r="BL107" s="25" t="s">
        <v>238</v>
      </c>
      <c r="BM107" s="25" t="s">
        <v>1852</v>
      </c>
    </row>
    <row r="108" s="1" customFormat="1" ht="25.5" customHeight="1">
      <c r="B108" s="47"/>
      <c r="C108" s="234" t="s">
        <v>10</v>
      </c>
      <c r="D108" s="234" t="s">
        <v>151</v>
      </c>
      <c r="E108" s="235" t="s">
        <v>1853</v>
      </c>
      <c r="F108" s="236" t="s">
        <v>1854</v>
      </c>
      <c r="G108" s="237" t="s">
        <v>185</v>
      </c>
      <c r="H108" s="238">
        <v>13</v>
      </c>
      <c r="I108" s="239"/>
      <c r="J108" s="240">
        <f>ROUND(I108*H108,2)</f>
        <v>0</v>
      </c>
      <c r="K108" s="236" t="s">
        <v>155</v>
      </c>
      <c r="L108" s="73"/>
      <c r="M108" s="241" t="s">
        <v>21</v>
      </c>
      <c r="N108" s="242" t="s">
        <v>41</v>
      </c>
      <c r="O108" s="48"/>
      <c r="P108" s="243">
        <f>O108*H108</f>
        <v>0</v>
      </c>
      <c r="Q108" s="243">
        <v>0</v>
      </c>
      <c r="R108" s="243">
        <f>Q108*H108</f>
        <v>0</v>
      </c>
      <c r="S108" s="243">
        <v>0</v>
      </c>
      <c r="T108" s="244">
        <f>S108*H108</f>
        <v>0</v>
      </c>
      <c r="AR108" s="25" t="s">
        <v>238</v>
      </c>
      <c r="AT108" s="25" t="s">
        <v>151</v>
      </c>
      <c r="AU108" s="25" t="s">
        <v>80</v>
      </c>
      <c r="AY108" s="25" t="s">
        <v>148</v>
      </c>
      <c r="BE108" s="245">
        <f>IF(N108="základní",J108,0)</f>
        <v>0</v>
      </c>
      <c r="BF108" s="245">
        <f>IF(N108="snížená",J108,0)</f>
        <v>0</v>
      </c>
      <c r="BG108" s="245">
        <f>IF(N108="zákl. přenesená",J108,0)</f>
        <v>0</v>
      </c>
      <c r="BH108" s="245">
        <f>IF(N108="sníž. přenesená",J108,0)</f>
        <v>0</v>
      </c>
      <c r="BI108" s="245">
        <f>IF(N108="nulová",J108,0)</f>
        <v>0</v>
      </c>
      <c r="BJ108" s="25" t="s">
        <v>78</v>
      </c>
      <c r="BK108" s="245">
        <f>ROUND(I108*H108,2)</f>
        <v>0</v>
      </c>
      <c r="BL108" s="25" t="s">
        <v>238</v>
      </c>
      <c r="BM108" s="25" t="s">
        <v>1855</v>
      </c>
    </row>
    <row r="109" s="1" customFormat="1" ht="25.5" customHeight="1">
      <c r="B109" s="47"/>
      <c r="C109" s="279" t="s">
        <v>238</v>
      </c>
      <c r="D109" s="279" t="s">
        <v>188</v>
      </c>
      <c r="E109" s="280" t="s">
        <v>1856</v>
      </c>
      <c r="F109" s="281" t="s">
        <v>1857</v>
      </c>
      <c r="G109" s="282" t="s">
        <v>185</v>
      </c>
      <c r="H109" s="283">
        <v>13</v>
      </c>
      <c r="I109" s="284"/>
      <c r="J109" s="285">
        <f>ROUND(I109*H109,2)</f>
        <v>0</v>
      </c>
      <c r="K109" s="281" t="s">
        <v>155</v>
      </c>
      <c r="L109" s="286"/>
      <c r="M109" s="287" t="s">
        <v>21</v>
      </c>
      <c r="N109" s="288" t="s">
        <v>41</v>
      </c>
      <c r="O109" s="48"/>
      <c r="P109" s="243">
        <f>O109*H109</f>
        <v>0</v>
      </c>
      <c r="Q109" s="243">
        <v>5.0000000000000002E-05</v>
      </c>
      <c r="R109" s="243">
        <f>Q109*H109</f>
        <v>0.00065000000000000008</v>
      </c>
      <c r="S109" s="243">
        <v>0</v>
      </c>
      <c r="T109" s="244">
        <f>S109*H109</f>
        <v>0</v>
      </c>
      <c r="AR109" s="25" t="s">
        <v>332</v>
      </c>
      <c r="AT109" s="25" t="s">
        <v>188</v>
      </c>
      <c r="AU109" s="25" t="s">
        <v>80</v>
      </c>
      <c r="AY109" s="25" t="s">
        <v>148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5" t="s">
        <v>78</v>
      </c>
      <c r="BK109" s="245">
        <f>ROUND(I109*H109,2)</f>
        <v>0</v>
      </c>
      <c r="BL109" s="25" t="s">
        <v>238</v>
      </c>
      <c r="BM109" s="25" t="s">
        <v>1858</v>
      </c>
    </row>
    <row r="110" s="1" customFormat="1" ht="38.25" customHeight="1">
      <c r="B110" s="47"/>
      <c r="C110" s="234" t="s">
        <v>242</v>
      </c>
      <c r="D110" s="234" t="s">
        <v>151</v>
      </c>
      <c r="E110" s="235" t="s">
        <v>1859</v>
      </c>
      <c r="F110" s="236" t="s">
        <v>1860</v>
      </c>
      <c r="G110" s="237" t="s">
        <v>185</v>
      </c>
      <c r="H110" s="238">
        <v>3</v>
      </c>
      <c r="I110" s="239"/>
      <c r="J110" s="240">
        <f>ROUND(I110*H110,2)</f>
        <v>0</v>
      </c>
      <c r="K110" s="236" t="s">
        <v>155</v>
      </c>
      <c r="L110" s="73"/>
      <c r="M110" s="241" t="s">
        <v>21</v>
      </c>
      <c r="N110" s="242" t="s">
        <v>41</v>
      </c>
      <c r="O110" s="48"/>
      <c r="P110" s="243">
        <f>O110*H110</f>
        <v>0</v>
      </c>
      <c r="Q110" s="243">
        <v>0</v>
      </c>
      <c r="R110" s="243">
        <f>Q110*H110</f>
        <v>0</v>
      </c>
      <c r="S110" s="243">
        <v>0</v>
      </c>
      <c r="T110" s="244">
        <f>S110*H110</f>
        <v>0</v>
      </c>
      <c r="AR110" s="25" t="s">
        <v>238</v>
      </c>
      <c r="AT110" s="25" t="s">
        <v>151</v>
      </c>
      <c r="AU110" s="25" t="s">
        <v>80</v>
      </c>
      <c r="AY110" s="25" t="s">
        <v>148</v>
      </c>
      <c r="BE110" s="245">
        <f>IF(N110="základní",J110,0)</f>
        <v>0</v>
      </c>
      <c r="BF110" s="245">
        <f>IF(N110="snížená",J110,0)</f>
        <v>0</v>
      </c>
      <c r="BG110" s="245">
        <f>IF(N110="zákl. přenesená",J110,0)</f>
        <v>0</v>
      </c>
      <c r="BH110" s="245">
        <f>IF(N110="sníž. přenesená",J110,0)</f>
        <v>0</v>
      </c>
      <c r="BI110" s="245">
        <f>IF(N110="nulová",J110,0)</f>
        <v>0</v>
      </c>
      <c r="BJ110" s="25" t="s">
        <v>78</v>
      </c>
      <c r="BK110" s="245">
        <f>ROUND(I110*H110,2)</f>
        <v>0</v>
      </c>
      <c r="BL110" s="25" t="s">
        <v>238</v>
      </c>
      <c r="BM110" s="25" t="s">
        <v>1861</v>
      </c>
    </row>
    <row r="111" s="1" customFormat="1" ht="16.5" customHeight="1">
      <c r="B111" s="47"/>
      <c r="C111" s="279" t="s">
        <v>246</v>
      </c>
      <c r="D111" s="279" t="s">
        <v>188</v>
      </c>
      <c r="E111" s="280" t="s">
        <v>1862</v>
      </c>
      <c r="F111" s="281" t="s">
        <v>1863</v>
      </c>
      <c r="G111" s="282" t="s">
        <v>185</v>
      </c>
      <c r="H111" s="283">
        <v>3</v>
      </c>
      <c r="I111" s="284"/>
      <c r="J111" s="285">
        <f>ROUND(I111*H111,2)</f>
        <v>0</v>
      </c>
      <c r="K111" s="281" t="s">
        <v>155</v>
      </c>
      <c r="L111" s="286"/>
      <c r="M111" s="287" t="s">
        <v>21</v>
      </c>
      <c r="N111" s="288" t="s">
        <v>41</v>
      </c>
      <c r="O111" s="48"/>
      <c r="P111" s="243">
        <f>O111*H111</f>
        <v>0</v>
      </c>
      <c r="Q111" s="243">
        <v>0.00024000000000000001</v>
      </c>
      <c r="R111" s="243">
        <f>Q111*H111</f>
        <v>0.00072000000000000005</v>
      </c>
      <c r="S111" s="243">
        <v>0</v>
      </c>
      <c r="T111" s="244">
        <f>S111*H111</f>
        <v>0</v>
      </c>
      <c r="AR111" s="25" t="s">
        <v>332</v>
      </c>
      <c r="AT111" s="25" t="s">
        <v>188</v>
      </c>
      <c r="AU111" s="25" t="s">
        <v>80</v>
      </c>
      <c r="AY111" s="25" t="s">
        <v>148</v>
      </c>
      <c r="BE111" s="245">
        <f>IF(N111="základní",J111,0)</f>
        <v>0</v>
      </c>
      <c r="BF111" s="245">
        <f>IF(N111="snížená",J111,0)</f>
        <v>0</v>
      </c>
      <c r="BG111" s="245">
        <f>IF(N111="zákl. přenesená",J111,0)</f>
        <v>0</v>
      </c>
      <c r="BH111" s="245">
        <f>IF(N111="sníž. přenesená",J111,0)</f>
        <v>0</v>
      </c>
      <c r="BI111" s="245">
        <f>IF(N111="nulová",J111,0)</f>
        <v>0</v>
      </c>
      <c r="BJ111" s="25" t="s">
        <v>78</v>
      </c>
      <c r="BK111" s="245">
        <f>ROUND(I111*H111,2)</f>
        <v>0</v>
      </c>
      <c r="BL111" s="25" t="s">
        <v>238</v>
      </c>
      <c r="BM111" s="25" t="s">
        <v>1864</v>
      </c>
    </row>
    <row r="112" s="1" customFormat="1" ht="25.5" customHeight="1">
      <c r="B112" s="47"/>
      <c r="C112" s="234" t="s">
        <v>250</v>
      </c>
      <c r="D112" s="234" t="s">
        <v>151</v>
      </c>
      <c r="E112" s="235" t="s">
        <v>1865</v>
      </c>
      <c r="F112" s="236" t="s">
        <v>1866</v>
      </c>
      <c r="G112" s="237" t="s">
        <v>185</v>
      </c>
      <c r="H112" s="238">
        <v>4</v>
      </c>
      <c r="I112" s="239"/>
      <c r="J112" s="240">
        <f>ROUND(I112*H112,2)</f>
        <v>0</v>
      </c>
      <c r="K112" s="236" t="s">
        <v>155</v>
      </c>
      <c r="L112" s="73"/>
      <c r="M112" s="241" t="s">
        <v>21</v>
      </c>
      <c r="N112" s="242" t="s">
        <v>41</v>
      </c>
      <c r="O112" s="48"/>
      <c r="P112" s="243">
        <f>O112*H112</f>
        <v>0</v>
      </c>
      <c r="Q112" s="243">
        <v>0</v>
      </c>
      <c r="R112" s="243">
        <f>Q112*H112</f>
        <v>0</v>
      </c>
      <c r="S112" s="243">
        <v>0</v>
      </c>
      <c r="T112" s="244">
        <f>S112*H112</f>
        <v>0</v>
      </c>
      <c r="AR112" s="25" t="s">
        <v>238</v>
      </c>
      <c r="AT112" s="25" t="s">
        <v>151</v>
      </c>
      <c r="AU112" s="25" t="s">
        <v>80</v>
      </c>
      <c r="AY112" s="25" t="s">
        <v>148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5" t="s">
        <v>78</v>
      </c>
      <c r="BK112" s="245">
        <f>ROUND(I112*H112,2)</f>
        <v>0</v>
      </c>
      <c r="BL112" s="25" t="s">
        <v>238</v>
      </c>
      <c r="BM112" s="25" t="s">
        <v>1867</v>
      </c>
    </row>
    <row r="113" s="1" customFormat="1" ht="16.5" customHeight="1">
      <c r="B113" s="47"/>
      <c r="C113" s="279" t="s">
        <v>254</v>
      </c>
      <c r="D113" s="279" t="s">
        <v>188</v>
      </c>
      <c r="E113" s="280" t="s">
        <v>1868</v>
      </c>
      <c r="F113" s="281" t="s">
        <v>1869</v>
      </c>
      <c r="G113" s="282" t="s">
        <v>185</v>
      </c>
      <c r="H113" s="283">
        <v>4</v>
      </c>
      <c r="I113" s="284"/>
      <c r="J113" s="285">
        <f>ROUND(I113*H113,2)</f>
        <v>0</v>
      </c>
      <c r="K113" s="281" t="s">
        <v>155</v>
      </c>
      <c r="L113" s="286"/>
      <c r="M113" s="287" t="s">
        <v>21</v>
      </c>
      <c r="N113" s="288" t="s">
        <v>41</v>
      </c>
      <c r="O113" s="48"/>
      <c r="P113" s="243">
        <f>O113*H113</f>
        <v>0</v>
      </c>
      <c r="Q113" s="243">
        <v>6.0000000000000002E-05</v>
      </c>
      <c r="R113" s="243">
        <f>Q113*H113</f>
        <v>0.00024000000000000001</v>
      </c>
      <c r="S113" s="243">
        <v>0</v>
      </c>
      <c r="T113" s="244">
        <f>S113*H113</f>
        <v>0</v>
      </c>
      <c r="AR113" s="25" t="s">
        <v>332</v>
      </c>
      <c r="AT113" s="25" t="s">
        <v>188</v>
      </c>
      <c r="AU113" s="25" t="s">
        <v>80</v>
      </c>
      <c r="AY113" s="25" t="s">
        <v>148</v>
      </c>
      <c r="BE113" s="245">
        <f>IF(N113="základní",J113,0)</f>
        <v>0</v>
      </c>
      <c r="BF113" s="245">
        <f>IF(N113="snížená",J113,0)</f>
        <v>0</v>
      </c>
      <c r="BG113" s="245">
        <f>IF(N113="zákl. přenesená",J113,0)</f>
        <v>0</v>
      </c>
      <c r="BH113" s="245">
        <f>IF(N113="sníž. přenesená",J113,0)</f>
        <v>0</v>
      </c>
      <c r="BI113" s="245">
        <f>IF(N113="nulová",J113,0)</f>
        <v>0</v>
      </c>
      <c r="BJ113" s="25" t="s">
        <v>78</v>
      </c>
      <c r="BK113" s="245">
        <f>ROUND(I113*H113,2)</f>
        <v>0</v>
      </c>
      <c r="BL113" s="25" t="s">
        <v>238</v>
      </c>
      <c r="BM113" s="25" t="s">
        <v>1870</v>
      </c>
    </row>
    <row r="114" s="1" customFormat="1" ht="25.5" customHeight="1">
      <c r="B114" s="47"/>
      <c r="C114" s="234" t="s">
        <v>9</v>
      </c>
      <c r="D114" s="234" t="s">
        <v>151</v>
      </c>
      <c r="E114" s="235" t="s">
        <v>1871</v>
      </c>
      <c r="F114" s="236" t="s">
        <v>1872</v>
      </c>
      <c r="G114" s="237" t="s">
        <v>185</v>
      </c>
      <c r="H114" s="238">
        <v>5</v>
      </c>
      <c r="I114" s="239"/>
      <c r="J114" s="240">
        <f>ROUND(I114*H114,2)</f>
        <v>0</v>
      </c>
      <c r="K114" s="236" t="s">
        <v>155</v>
      </c>
      <c r="L114" s="73"/>
      <c r="M114" s="241" t="s">
        <v>21</v>
      </c>
      <c r="N114" s="242" t="s">
        <v>41</v>
      </c>
      <c r="O114" s="48"/>
      <c r="P114" s="243">
        <f>O114*H114</f>
        <v>0</v>
      </c>
      <c r="Q114" s="243">
        <v>0</v>
      </c>
      <c r="R114" s="243">
        <f>Q114*H114</f>
        <v>0</v>
      </c>
      <c r="S114" s="243">
        <v>0</v>
      </c>
      <c r="T114" s="244">
        <f>S114*H114</f>
        <v>0</v>
      </c>
      <c r="AR114" s="25" t="s">
        <v>238</v>
      </c>
      <c r="AT114" s="25" t="s">
        <v>151</v>
      </c>
      <c r="AU114" s="25" t="s">
        <v>80</v>
      </c>
      <c r="AY114" s="25" t="s">
        <v>148</v>
      </c>
      <c r="BE114" s="245">
        <f>IF(N114="základní",J114,0)</f>
        <v>0</v>
      </c>
      <c r="BF114" s="245">
        <f>IF(N114="snížená",J114,0)</f>
        <v>0</v>
      </c>
      <c r="BG114" s="245">
        <f>IF(N114="zákl. přenesená",J114,0)</f>
        <v>0</v>
      </c>
      <c r="BH114" s="245">
        <f>IF(N114="sníž. přenesená",J114,0)</f>
        <v>0</v>
      </c>
      <c r="BI114" s="245">
        <f>IF(N114="nulová",J114,0)</f>
        <v>0</v>
      </c>
      <c r="BJ114" s="25" t="s">
        <v>78</v>
      </c>
      <c r="BK114" s="245">
        <f>ROUND(I114*H114,2)</f>
        <v>0</v>
      </c>
      <c r="BL114" s="25" t="s">
        <v>238</v>
      </c>
      <c r="BM114" s="25" t="s">
        <v>1873</v>
      </c>
    </row>
    <row r="115" s="1" customFormat="1" ht="16.5" customHeight="1">
      <c r="B115" s="47"/>
      <c r="C115" s="279" t="s">
        <v>264</v>
      </c>
      <c r="D115" s="279" t="s">
        <v>188</v>
      </c>
      <c r="E115" s="280" t="s">
        <v>1874</v>
      </c>
      <c r="F115" s="281" t="s">
        <v>1875</v>
      </c>
      <c r="G115" s="282" t="s">
        <v>185</v>
      </c>
      <c r="H115" s="283">
        <v>3</v>
      </c>
      <c r="I115" s="284"/>
      <c r="J115" s="285">
        <f>ROUND(I115*H115,2)</f>
        <v>0</v>
      </c>
      <c r="K115" s="281" t="s">
        <v>21</v>
      </c>
      <c r="L115" s="286"/>
      <c r="M115" s="287" t="s">
        <v>21</v>
      </c>
      <c r="N115" s="288" t="s">
        <v>41</v>
      </c>
      <c r="O115" s="48"/>
      <c r="P115" s="243">
        <f>O115*H115</f>
        <v>0</v>
      </c>
      <c r="Q115" s="243">
        <v>0.00022000000000000001</v>
      </c>
      <c r="R115" s="243">
        <f>Q115*H115</f>
        <v>0.00066</v>
      </c>
      <c r="S115" s="243">
        <v>0</v>
      </c>
      <c r="T115" s="244">
        <f>S115*H115</f>
        <v>0</v>
      </c>
      <c r="AR115" s="25" t="s">
        <v>332</v>
      </c>
      <c r="AT115" s="25" t="s">
        <v>188</v>
      </c>
      <c r="AU115" s="25" t="s">
        <v>80</v>
      </c>
      <c r="AY115" s="25" t="s">
        <v>148</v>
      </c>
      <c r="BE115" s="245">
        <f>IF(N115="základní",J115,0)</f>
        <v>0</v>
      </c>
      <c r="BF115" s="245">
        <f>IF(N115="snížená",J115,0)</f>
        <v>0</v>
      </c>
      <c r="BG115" s="245">
        <f>IF(N115="zákl. přenesená",J115,0)</f>
        <v>0</v>
      </c>
      <c r="BH115" s="245">
        <f>IF(N115="sníž. přenesená",J115,0)</f>
        <v>0</v>
      </c>
      <c r="BI115" s="245">
        <f>IF(N115="nulová",J115,0)</f>
        <v>0</v>
      </c>
      <c r="BJ115" s="25" t="s">
        <v>78</v>
      </c>
      <c r="BK115" s="245">
        <f>ROUND(I115*H115,2)</f>
        <v>0</v>
      </c>
      <c r="BL115" s="25" t="s">
        <v>238</v>
      </c>
      <c r="BM115" s="25" t="s">
        <v>1876</v>
      </c>
    </row>
    <row r="116" s="1" customFormat="1" ht="16.5" customHeight="1">
      <c r="B116" s="47"/>
      <c r="C116" s="279" t="s">
        <v>269</v>
      </c>
      <c r="D116" s="279" t="s">
        <v>188</v>
      </c>
      <c r="E116" s="280" t="s">
        <v>1877</v>
      </c>
      <c r="F116" s="281" t="s">
        <v>1875</v>
      </c>
      <c r="G116" s="282" t="s">
        <v>185</v>
      </c>
      <c r="H116" s="283">
        <v>2</v>
      </c>
      <c r="I116" s="284"/>
      <c r="J116" s="285">
        <f>ROUND(I116*H116,2)</f>
        <v>0</v>
      </c>
      <c r="K116" s="281" t="s">
        <v>21</v>
      </c>
      <c r="L116" s="286"/>
      <c r="M116" s="287" t="s">
        <v>21</v>
      </c>
      <c r="N116" s="288" t="s">
        <v>41</v>
      </c>
      <c r="O116" s="48"/>
      <c r="P116" s="243">
        <f>O116*H116</f>
        <v>0</v>
      </c>
      <c r="Q116" s="243">
        <v>0.00022000000000000001</v>
      </c>
      <c r="R116" s="243">
        <f>Q116*H116</f>
        <v>0.00044000000000000002</v>
      </c>
      <c r="S116" s="243">
        <v>0</v>
      </c>
      <c r="T116" s="244">
        <f>S116*H116</f>
        <v>0</v>
      </c>
      <c r="AR116" s="25" t="s">
        <v>332</v>
      </c>
      <c r="AT116" s="25" t="s">
        <v>188</v>
      </c>
      <c r="AU116" s="25" t="s">
        <v>80</v>
      </c>
      <c r="AY116" s="25" t="s">
        <v>148</v>
      </c>
      <c r="BE116" s="245">
        <f>IF(N116="základní",J116,0)</f>
        <v>0</v>
      </c>
      <c r="BF116" s="245">
        <f>IF(N116="snížená",J116,0)</f>
        <v>0</v>
      </c>
      <c r="BG116" s="245">
        <f>IF(N116="zákl. přenesená",J116,0)</f>
        <v>0</v>
      </c>
      <c r="BH116" s="245">
        <f>IF(N116="sníž. přenesená",J116,0)</f>
        <v>0</v>
      </c>
      <c r="BI116" s="245">
        <f>IF(N116="nulová",J116,0)</f>
        <v>0</v>
      </c>
      <c r="BJ116" s="25" t="s">
        <v>78</v>
      </c>
      <c r="BK116" s="245">
        <f>ROUND(I116*H116,2)</f>
        <v>0</v>
      </c>
      <c r="BL116" s="25" t="s">
        <v>238</v>
      </c>
      <c r="BM116" s="25" t="s">
        <v>1878</v>
      </c>
    </row>
    <row r="117" s="1" customFormat="1" ht="25.5" customHeight="1">
      <c r="B117" s="47"/>
      <c r="C117" s="234" t="s">
        <v>273</v>
      </c>
      <c r="D117" s="234" t="s">
        <v>151</v>
      </c>
      <c r="E117" s="235" t="s">
        <v>1879</v>
      </c>
      <c r="F117" s="236" t="s">
        <v>1880</v>
      </c>
      <c r="G117" s="237" t="s">
        <v>185</v>
      </c>
      <c r="H117" s="238">
        <v>13</v>
      </c>
      <c r="I117" s="239"/>
      <c r="J117" s="240">
        <f>ROUND(I117*H117,2)</f>
        <v>0</v>
      </c>
      <c r="K117" s="236" t="s">
        <v>155</v>
      </c>
      <c r="L117" s="73"/>
      <c r="M117" s="241" t="s">
        <v>21</v>
      </c>
      <c r="N117" s="242" t="s">
        <v>41</v>
      </c>
      <c r="O117" s="48"/>
      <c r="P117" s="243">
        <f>O117*H117</f>
        <v>0</v>
      </c>
      <c r="Q117" s="243">
        <v>0</v>
      </c>
      <c r="R117" s="243">
        <f>Q117*H117</f>
        <v>0</v>
      </c>
      <c r="S117" s="243">
        <v>0</v>
      </c>
      <c r="T117" s="244">
        <f>S117*H117</f>
        <v>0</v>
      </c>
      <c r="AR117" s="25" t="s">
        <v>238</v>
      </c>
      <c r="AT117" s="25" t="s">
        <v>151</v>
      </c>
      <c r="AU117" s="25" t="s">
        <v>80</v>
      </c>
      <c r="AY117" s="25" t="s">
        <v>148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5" t="s">
        <v>78</v>
      </c>
      <c r="BK117" s="245">
        <f>ROUND(I117*H117,2)</f>
        <v>0</v>
      </c>
      <c r="BL117" s="25" t="s">
        <v>238</v>
      </c>
      <c r="BM117" s="25" t="s">
        <v>1881</v>
      </c>
    </row>
    <row r="118" s="1" customFormat="1" ht="16.5" customHeight="1">
      <c r="B118" s="47"/>
      <c r="C118" s="279" t="s">
        <v>283</v>
      </c>
      <c r="D118" s="279" t="s">
        <v>188</v>
      </c>
      <c r="E118" s="280" t="s">
        <v>1882</v>
      </c>
      <c r="F118" s="281" t="s">
        <v>1883</v>
      </c>
      <c r="G118" s="282" t="s">
        <v>185</v>
      </c>
      <c r="H118" s="283">
        <v>13</v>
      </c>
      <c r="I118" s="284"/>
      <c r="J118" s="285">
        <f>ROUND(I118*H118,2)</f>
        <v>0</v>
      </c>
      <c r="K118" s="281" t="s">
        <v>155</v>
      </c>
      <c r="L118" s="286"/>
      <c r="M118" s="287" t="s">
        <v>21</v>
      </c>
      <c r="N118" s="288" t="s">
        <v>41</v>
      </c>
      <c r="O118" s="48"/>
      <c r="P118" s="243">
        <f>O118*H118</f>
        <v>0</v>
      </c>
      <c r="Q118" s="243">
        <v>0.0025999999999999999</v>
      </c>
      <c r="R118" s="243">
        <f>Q118*H118</f>
        <v>0.033799999999999997</v>
      </c>
      <c r="S118" s="243">
        <v>0</v>
      </c>
      <c r="T118" s="244">
        <f>S118*H118</f>
        <v>0</v>
      </c>
      <c r="AR118" s="25" t="s">
        <v>332</v>
      </c>
      <c r="AT118" s="25" t="s">
        <v>188</v>
      </c>
      <c r="AU118" s="25" t="s">
        <v>80</v>
      </c>
      <c r="AY118" s="25" t="s">
        <v>148</v>
      </c>
      <c r="BE118" s="245">
        <f>IF(N118="základní",J118,0)</f>
        <v>0</v>
      </c>
      <c r="BF118" s="245">
        <f>IF(N118="snížená",J118,0)</f>
        <v>0</v>
      </c>
      <c r="BG118" s="245">
        <f>IF(N118="zákl. přenesená",J118,0)</f>
        <v>0</v>
      </c>
      <c r="BH118" s="245">
        <f>IF(N118="sníž. přenesená",J118,0)</f>
        <v>0</v>
      </c>
      <c r="BI118" s="245">
        <f>IF(N118="nulová",J118,0)</f>
        <v>0</v>
      </c>
      <c r="BJ118" s="25" t="s">
        <v>78</v>
      </c>
      <c r="BK118" s="245">
        <f>ROUND(I118*H118,2)</f>
        <v>0</v>
      </c>
      <c r="BL118" s="25" t="s">
        <v>238</v>
      </c>
      <c r="BM118" s="25" t="s">
        <v>1884</v>
      </c>
    </row>
    <row r="119" s="1" customFormat="1" ht="16.5" customHeight="1">
      <c r="B119" s="47"/>
      <c r="C119" s="234" t="s">
        <v>294</v>
      </c>
      <c r="D119" s="234" t="s">
        <v>151</v>
      </c>
      <c r="E119" s="235" t="s">
        <v>1885</v>
      </c>
      <c r="F119" s="236" t="s">
        <v>1886</v>
      </c>
      <c r="G119" s="237" t="s">
        <v>185</v>
      </c>
      <c r="H119" s="238">
        <v>1</v>
      </c>
      <c r="I119" s="239"/>
      <c r="J119" s="240">
        <f>ROUND(I119*H119,2)</f>
        <v>0</v>
      </c>
      <c r="K119" s="236" t="s">
        <v>21</v>
      </c>
      <c r="L119" s="73"/>
      <c r="M119" s="241" t="s">
        <v>21</v>
      </c>
      <c r="N119" s="242" t="s">
        <v>41</v>
      </c>
      <c r="O119" s="48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AR119" s="25" t="s">
        <v>238</v>
      </c>
      <c r="AT119" s="25" t="s">
        <v>151</v>
      </c>
      <c r="AU119" s="25" t="s">
        <v>80</v>
      </c>
      <c r="AY119" s="25" t="s">
        <v>148</v>
      </c>
      <c r="BE119" s="245">
        <f>IF(N119="základní",J119,0)</f>
        <v>0</v>
      </c>
      <c r="BF119" s="245">
        <f>IF(N119="snížená",J119,0)</f>
        <v>0</v>
      </c>
      <c r="BG119" s="245">
        <f>IF(N119="zákl. přenesená",J119,0)</f>
        <v>0</v>
      </c>
      <c r="BH119" s="245">
        <f>IF(N119="sníž. přenesená",J119,0)</f>
        <v>0</v>
      </c>
      <c r="BI119" s="245">
        <f>IF(N119="nulová",J119,0)</f>
        <v>0</v>
      </c>
      <c r="BJ119" s="25" t="s">
        <v>78</v>
      </c>
      <c r="BK119" s="245">
        <f>ROUND(I119*H119,2)</f>
        <v>0</v>
      </c>
      <c r="BL119" s="25" t="s">
        <v>238</v>
      </c>
      <c r="BM119" s="25" t="s">
        <v>1887</v>
      </c>
    </row>
    <row r="120" s="1" customFormat="1" ht="16.5" customHeight="1">
      <c r="B120" s="47"/>
      <c r="C120" s="279" t="s">
        <v>301</v>
      </c>
      <c r="D120" s="279" t="s">
        <v>188</v>
      </c>
      <c r="E120" s="280" t="s">
        <v>1888</v>
      </c>
      <c r="F120" s="281" t="s">
        <v>1889</v>
      </c>
      <c r="G120" s="282" t="s">
        <v>185</v>
      </c>
      <c r="H120" s="283">
        <v>3</v>
      </c>
      <c r="I120" s="284"/>
      <c r="J120" s="285">
        <f>ROUND(I120*H120,2)</f>
        <v>0</v>
      </c>
      <c r="K120" s="281" t="s">
        <v>21</v>
      </c>
      <c r="L120" s="286"/>
      <c r="M120" s="287" t="s">
        <v>21</v>
      </c>
      <c r="N120" s="288" t="s">
        <v>41</v>
      </c>
      <c r="O120" s="48"/>
      <c r="P120" s="243">
        <f>O120*H120</f>
        <v>0</v>
      </c>
      <c r="Q120" s="243">
        <v>0.00040000000000000002</v>
      </c>
      <c r="R120" s="243">
        <f>Q120*H120</f>
        <v>0.0012000000000000001</v>
      </c>
      <c r="S120" s="243">
        <v>0</v>
      </c>
      <c r="T120" s="244">
        <f>S120*H120</f>
        <v>0</v>
      </c>
      <c r="AR120" s="25" t="s">
        <v>332</v>
      </c>
      <c r="AT120" s="25" t="s">
        <v>188</v>
      </c>
      <c r="AU120" s="25" t="s">
        <v>80</v>
      </c>
      <c r="AY120" s="25" t="s">
        <v>148</v>
      </c>
      <c r="BE120" s="245">
        <f>IF(N120="základní",J120,0)</f>
        <v>0</v>
      </c>
      <c r="BF120" s="245">
        <f>IF(N120="snížená",J120,0)</f>
        <v>0</v>
      </c>
      <c r="BG120" s="245">
        <f>IF(N120="zákl. přenesená",J120,0)</f>
        <v>0</v>
      </c>
      <c r="BH120" s="245">
        <f>IF(N120="sníž. přenesená",J120,0)</f>
        <v>0</v>
      </c>
      <c r="BI120" s="245">
        <f>IF(N120="nulová",J120,0)</f>
        <v>0</v>
      </c>
      <c r="BJ120" s="25" t="s">
        <v>78</v>
      </c>
      <c r="BK120" s="245">
        <f>ROUND(I120*H120,2)</f>
        <v>0</v>
      </c>
      <c r="BL120" s="25" t="s">
        <v>238</v>
      </c>
      <c r="BM120" s="25" t="s">
        <v>1890</v>
      </c>
    </row>
    <row r="121" s="1" customFormat="1" ht="16.5" customHeight="1">
      <c r="B121" s="47"/>
      <c r="C121" s="234" t="s">
        <v>307</v>
      </c>
      <c r="D121" s="234" t="s">
        <v>151</v>
      </c>
      <c r="E121" s="235" t="s">
        <v>1891</v>
      </c>
      <c r="F121" s="236" t="s">
        <v>1892</v>
      </c>
      <c r="G121" s="237" t="s">
        <v>185</v>
      </c>
      <c r="H121" s="238">
        <v>1</v>
      </c>
      <c r="I121" s="239"/>
      <c r="J121" s="240">
        <f>ROUND(I121*H121,2)</f>
        <v>0</v>
      </c>
      <c r="K121" s="236" t="s">
        <v>21</v>
      </c>
      <c r="L121" s="73"/>
      <c r="M121" s="241" t="s">
        <v>21</v>
      </c>
      <c r="N121" s="242" t="s">
        <v>41</v>
      </c>
      <c r="O121" s="48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AR121" s="25" t="s">
        <v>238</v>
      </c>
      <c r="AT121" s="25" t="s">
        <v>151</v>
      </c>
      <c r="AU121" s="25" t="s">
        <v>80</v>
      </c>
      <c r="AY121" s="25" t="s">
        <v>148</v>
      </c>
      <c r="BE121" s="245">
        <f>IF(N121="základní",J121,0)</f>
        <v>0</v>
      </c>
      <c r="BF121" s="245">
        <f>IF(N121="snížená",J121,0)</f>
        <v>0</v>
      </c>
      <c r="BG121" s="245">
        <f>IF(N121="zákl. přenesená",J121,0)</f>
        <v>0</v>
      </c>
      <c r="BH121" s="245">
        <f>IF(N121="sníž. přenesená",J121,0)</f>
        <v>0</v>
      </c>
      <c r="BI121" s="245">
        <f>IF(N121="nulová",J121,0)</f>
        <v>0</v>
      </c>
      <c r="BJ121" s="25" t="s">
        <v>78</v>
      </c>
      <c r="BK121" s="245">
        <f>ROUND(I121*H121,2)</f>
        <v>0</v>
      </c>
      <c r="BL121" s="25" t="s">
        <v>238</v>
      </c>
      <c r="BM121" s="25" t="s">
        <v>1893</v>
      </c>
    </row>
    <row r="122" s="1" customFormat="1" ht="16.5" customHeight="1">
      <c r="B122" s="47"/>
      <c r="C122" s="234" t="s">
        <v>313</v>
      </c>
      <c r="D122" s="234" t="s">
        <v>151</v>
      </c>
      <c r="E122" s="235" t="s">
        <v>1894</v>
      </c>
      <c r="F122" s="236" t="s">
        <v>1892</v>
      </c>
      <c r="G122" s="237" t="s">
        <v>185</v>
      </c>
      <c r="H122" s="238">
        <v>1</v>
      </c>
      <c r="I122" s="239"/>
      <c r="J122" s="240">
        <f>ROUND(I122*H122,2)</f>
        <v>0</v>
      </c>
      <c r="K122" s="236" t="s">
        <v>21</v>
      </c>
      <c r="L122" s="73"/>
      <c r="M122" s="241" t="s">
        <v>21</v>
      </c>
      <c r="N122" s="242" t="s">
        <v>41</v>
      </c>
      <c r="O122" s="48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AR122" s="25" t="s">
        <v>238</v>
      </c>
      <c r="AT122" s="25" t="s">
        <v>151</v>
      </c>
      <c r="AU122" s="25" t="s">
        <v>80</v>
      </c>
      <c r="AY122" s="25" t="s">
        <v>148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5" t="s">
        <v>78</v>
      </c>
      <c r="BK122" s="245">
        <f>ROUND(I122*H122,2)</f>
        <v>0</v>
      </c>
      <c r="BL122" s="25" t="s">
        <v>238</v>
      </c>
      <c r="BM122" s="25" t="s">
        <v>1895</v>
      </c>
    </row>
    <row r="123" s="1" customFormat="1" ht="16.5" customHeight="1">
      <c r="B123" s="47"/>
      <c r="C123" s="279" t="s">
        <v>317</v>
      </c>
      <c r="D123" s="279" t="s">
        <v>188</v>
      </c>
      <c r="E123" s="280" t="s">
        <v>1896</v>
      </c>
      <c r="F123" s="281" t="s">
        <v>1897</v>
      </c>
      <c r="G123" s="282" t="s">
        <v>1768</v>
      </c>
      <c r="H123" s="283">
        <v>40</v>
      </c>
      <c r="I123" s="284"/>
      <c r="J123" s="285">
        <f>ROUND(I123*H123,2)</f>
        <v>0</v>
      </c>
      <c r="K123" s="281" t="s">
        <v>155</v>
      </c>
      <c r="L123" s="286"/>
      <c r="M123" s="287" t="s">
        <v>21</v>
      </c>
      <c r="N123" s="288" t="s">
        <v>41</v>
      </c>
      <c r="O123" s="48"/>
      <c r="P123" s="243">
        <f>O123*H123</f>
        <v>0</v>
      </c>
      <c r="Q123" s="243">
        <v>0.001</v>
      </c>
      <c r="R123" s="243">
        <f>Q123*H123</f>
        <v>0.040000000000000001</v>
      </c>
      <c r="S123" s="243">
        <v>0</v>
      </c>
      <c r="T123" s="244">
        <f>S123*H123</f>
        <v>0</v>
      </c>
      <c r="AR123" s="25" t="s">
        <v>332</v>
      </c>
      <c r="AT123" s="25" t="s">
        <v>188</v>
      </c>
      <c r="AU123" s="25" t="s">
        <v>80</v>
      </c>
      <c r="AY123" s="25" t="s">
        <v>148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5" t="s">
        <v>78</v>
      </c>
      <c r="BK123" s="245">
        <f>ROUND(I123*H123,2)</f>
        <v>0</v>
      </c>
      <c r="BL123" s="25" t="s">
        <v>238</v>
      </c>
      <c r="BM123" s="25" t="s">
        <v>1898</v>
      </c>
    </row>
    <row r="124" s="1" customFormat="1" ht="16.5" customHeight="1">
      <c r="B124" s="47"/>
      <c r="C124" s="234" t="s">
        <v>328</v>
      </c>
      <c r="D124" s="234" t="s">
        <v>151</v>
      </c>
      <c r="E124" s="235" t="s">
        <v>1899</v>
      </c>
      <c r="F124" s="236" t="s">
        <v>1900</v>
      </c>
      <c r="G124" s="237" t="s">
        <v>1146</v>
      </c>
      <c r="H124" s="238">
        <v>1</v>
      </c>
      <c r="I124" s="239"/>
      <c r="J124" s="240">
        <f>ROUND(I124*H124,2)</f>
        <v>0</v>
      </c>
      <c r="K124" s="236" t="s">
        <v>21</v>
      </c>
      <c r="L124" s="73"/>
      <c r="M124" s="241" t="s">
        <v>21</v>
      </c>
      <c r="N124" s="242" t="s">
        <v>41</v>
      </c>
      <c r="O124" s="48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AR124" s="25" t="s">
        <v>238</v>
      </c>
      <c r="AT124" s="25" t="s">
        <v>151</v>
      </c>
      <c r="AU124" s="25" t="s">
        <v>80</v>
      </c>
      <c r="AY124" s="25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25" t="s">
        <v>78</v>
      </c>
      <c r="BK124" s="245">
        <f>ROUND(I124*H124,2)</f>
        <v>0</v>
      </c>
      <c r="BL124" s="25" t="s">
        <v>238</v>
      </c>
      <c r="BM124" s="25" t="s">
        <v>1901</v>
      </c>
    </row>
    <row r="125" s="1" customFormat="1" ht="16.5" customHeight="1">
      <c r="B125" s="47"/>
      <c r="C125" s="279" t="s">
        <v>332</v>
      </c>
      <c r="D125" s="279" t="s">
        <v>188</v>
      </c>
      <c r="E125" s="280" t="s">
        <v>1902</v>
      </c>
      <c r="F125" s="281" t="s">
        <v>1903</v>
      </c>
      <c r="G125" s="282" t="s">
        <v>1904</v>
      </c>
      <c r="H125" s="308"/>
      <c r="I125" s="284"/>
      <c r="J125" s="285">
        <f>ROUND(I125*H125,2)</f>
        <v>0</v>
      </c>
      <c r="K125" s="281" t="s">
        <v>21</v>
      </c>
      <c r="L125" s="286"/>
      <c r="M125" s="287" t="s">
        <v>21</v>
      </c>
      <c r="N125" s="288" t="s">
        <v>41</v>
      </c>
      <c r="O125" s="48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AR125" s="25" t="s">
        <v>332</v>
      </c>
      <c r="AT125" s="25" t="s">
        <v>188</v>
      </c>
      <c r="AU125" s="25" t="s">
        <v>80</v>
      </c>
      <c r="AY125" s="25" t="s">
        <v>148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5" t="s">
        <v>78</v>
      </c>
      <c r="BK125" s="245">
        <f>ROUND(I125*H125,2)</f>
        <v>0</v>
      </c>
      <c r="BL125" s="25" t="s">
        <v>238</v>
      </c>
      <c r="BM125" s="25" t="s">
        <v>1905</v>
      </c>
    </row>
    <row r="126" s="1" customFormat="1" ht="25.5" customHeight="1">
      <c r="B126" s="47"/>
      <c r="C126" s="234" t="s">
        <v>338</v>
      </c>
      <c r="D126" s="234" t="s">
        <v>151</v>
      </c>
      <c r="E126" s="235" t="s">
        <v>1906</v>
      </c>
      <c r="F126" s="236" t="s">
        <v>1907</v>
      </c>
      <c r="G126" s="237" t="s">
        <v>1908</v>
      </c>
      <c r="H126" s="238">
        <v>24</v>
      </c>
      <c r="I126" s="239"/>
      <c r="J126" s="240">
        <f>ROUND(I126*H126,2)</f>
        <v>0</v>
      </c>
      <c r="K126" s="236" t="s">
        <v>155</v>
      </c>
      <c r="L126" s="73"/>
      <c r="M126" s="241" t="s">
        <v>21</v>
      </c>
      <c r="N126" s="242" t="s">
        <v>41</v>
      </c>
      <c r="O126" s="48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AR126" s="25" t="s">
        <v>1909</v>
      </c>
      <c r="AT126" s="25" t="s">
        <v>151</v>
      </c>
      <c r="AU126" s="25" t="s">
        <v>80</v>
      </c>
      <c r="AY126" s="25" t="s">
        <v>148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25" t="s">
        <v>78</v>
      </c>
      <c r="BK126" s="245">
        <f>ROUND(I126*H126,2)</f>
        <v>0</v>
      </c>
      <c r="BL126" s="25" t="s">
        <v>1909</v>
      </c>
      <c r="BM126" s="25" t="s">
        <v>1910</v>
      </c>
    </row>
    <row r="127" s="1" customFormat="1" ht="16.5" customHeight="1">
      <c r="B127" s="47"/>
      <c r="C127" s="234" t="s">
        <v>342</v>
      </c>
      <c r="D127" s="234" t="s">
        <v>151</v>
      </c>
      <c r="E127" s="235" t="s">
        <v>1911</v>
      </c>
      <c r="F127" s="236" t="s">
        <v>1912</v>
      </c>
      <c r="G127" s="237" t="s">
        <v>185</v>
      </c>
      <c r="H127" s="238">
        <v>1</v>
      </c>
      <c r="I127" s="239"/>
      <c r="J127" s="240">
        <f>ROUND(I127*H127,2)</f>
        <v>0</v>
      </c>
      <c r="K127" s="236" t="s">
        <v>155</v>
      </c>
      <c r="L127" s="73"/>
      <c r="M127" s="241" t="s">
        <v>21</v>
      </c>
      <c r="N127" s="242" t="s">
        <v>41</v>
      </c>
      <c r="O127" s="48"/>
      <c r="P127" s="243">
        <f>O127*H127</f>
        <v>0</v>
      </c>
      <c r="Q127" s="243">
        <v>0.00048000000000000001</v>
      </c>
      <c r="R127" s="243">
        <f>Q127*H127</f>
        <v>0.00048000000000000001</v>
      </c>
      <c r="S127" s="243">
        <v>0</v>
      </c>
      <c r="T127" s="244">
        <f>S127*H127</f>
        <v>0</v>
      </c>
      <c r="AR127" s="25" t="s">
        <v>238</v>
      </c>
      <c r="AT127" s="25" t="s">
        <v>151</v>
      </c>
      <c r="AU127" s="25" t="s">
        <v>80</v>
      </c>
      <c r="AY127" s="25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25" t="s">
        <v>78</v>
      </c>
      <c r="BK127" s="245">
        <f>ROUND(I127*H127,2)</f>
        <v>0</v>
      </c>
      <c r="BL127" s="25" t="s">
        <v>238</v>
      </c>
      <c r="BM127" s="25" t="s">
        <v>1913</v>
      </c>
    </row>
    <row r="128" s="11" customFormat="1" ht="29.88" customHeight="1">
      <c r="B128" s="218"/>
      <c r="C128" s="219"/>
      <c r="D128" s="220" t="s">
        <v>69</v>
      </c>
      <c r="E128" s="232" t="s">
        <v>1914</v>
      </c>
      <c r="F128" s="232" t="s">
        <v>1915</v>
      </c>
      <c r="G128" s="219"/>
      <c r="H128" s="219"/>
      <c r="I128" s="222"/>
      <c r="J128" s="233">
        <f>BK128</f>
        <v>0</v>
      </c>
      <c r="K128" s="219"/>
      <c r="L128" s="224"/>
      <c r="M128" s="225"/>
      <c r="N128" s="226"/>
      <c r="O128" s="226"/>
      <c r="P128" s="227">
        <f>SUM(P129:P130)</f>
        <v>0</v>
      </c>
      <c r="Q128" s="226"/>
      <c r="R128" s="227">
        <f>SUM(R129:R130)</f>
        <v>0</v>
      </c>
      <c r="S128" s="226"/>
      <c r="T128" s="228">
        <f>SUM(T129:T130)</f>
        <v>0</v>
      </c>
      <c r="AR128" s="229" t="s">
        <v>80</v>
      </c>
      <c r="AT128" s="230" t="s">
        <v>69</v>
      </c>
      <c r="AU128" s="230" t="s">
        <v>78</v>
      </c>
      <c r="AY128" s="229" t="s">
        <v>148</v>
      </c>
      <c r="BK128" s="231">
        <f>SUM(BK129:BK130)</f>
        <v>0</v>
      </c>
    </row>
    <row r="129" s="1" customFormat="1" ht="25.5" customHeight="1">
      <c r="B129" s="47"/>
      <c r="C129" s="234" t="s">
        <v>410</v>
      </c>
      <c r="D129" s="234" t="s">
        <v>151</v>
      </c>
      <c r="E129" s="235" t="s">
        <v>1916</v>
      </c>
      <c r="F129" s="236" t="s">
        <v>1917</v>
      </c>
      <c r="G129" s="237" t="s">
        <v>1146</v>
      </c>
      <c r="H129" s="238">
        <v>1</v>
      </c>
      <c r="I129" s="239"/>
      <c r="J129" s="240">
        <f>ROUND(I129*H129,2)</f>
        <v>0</v>
      </c>
      <c r="K129" s="236" t="s">
        <v>21</v>
      </c>
      <c r="L129" s="73"/>
      <c r="M129" s="241" t="s">
        <v>21</v>
      </c>
      <c r="N129" s="242" t="s">
        <v>41</v>
      </c>
      <c r="O129" s="48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AR129" s="25" t="s">
        <v>238</v>
      </c>
      <c r="AT129" s="25" t="s">
        <v>151</v>
      </c>
      <c r="AU129" s="25" t="s">
        <v>80</v>
      </c>
      <c r="AY129" s="25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25" t="s">
        <v>78</v>
      </c>
      <c r="BK129" s="245">
        <f>ROUND(I129*H129,2)</f>
        <v>0</v>
      </c>
      <c r="BL129" s="25" t="s">
        <v>238</v>
      </c>
      <c r="BM129" s="25" t="s">
        <v>1918</v>
      </c>
    </row>
    <row r="130" s="1" customFormat="1" ht="25.5" customHeight="1">
      <c r="B130" s="47"/>
      <c r="C130" s="234" t="s">
        <v>415</v>
      </c>
      <c r="D130" s="234" t="s">
        <v>151</v>
      </c>
      <c r="E130" s="235" t="s">
        <v>1919</v>
      </c>
      <c r="F130" s="236" t="s">
        <v>1917</v>
      </c>
      <c r="G130" s="237" t="s">
        <v>1146</v>
      </c>
      <c r="H130" s="238">
        <v>1</v>
      </c>
      <c r="I130" s="239"/>
      <c r="J130" s="240">
        <f>ROUND(I130*H130,2)</f>
        <v>0</v>
      </c>
      <c r="K130" s="236" t="s">
        <v>21</v>
      </c>
      <c r="L130" s="73"/>
      <c r="M130" s="241" t="s">
        <v>21</v>
      </c>
      <c r="N130" s="242" t="s">
        <v>41</v>
      </c>
      <c r="O130" s="48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AR130" s="25" t="s">
        <v>238</v>
      </c>
      <c r="AT130" s="25" t="s">
        <v>151</v>
      </c>
      <c r="AU130" s="25" t="s">
        <v>80</v>
      </c>
      <c r="AY130" s="25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5" t="s">
        <v>78</v>
      </c>
      <c r="BK130" s="245">
        <f>ROUND(I130*H130,2)</f>
        <v>0</v>
      </c>
      <c r="BL130" s="25" t="s">
        <v>238</v>
      </c>
      <c r="BM130" s="25" t="s">
        <v>1920</v>
      </c>
    </row>
    <row r="131" s="11" customFormat="1" ht="29.88" customHeight="1">
      <c r="B131" s="218"/>
      <c r="C131" s="219"/>
      <c r="D131" s="220" t="s">
        <v>69</v>
      </c>
      <c r="E131" s="232" t="s">
        <v>520</v>
      </c>
      <c r="F131" s="232" t="s">
        <v>521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SUM(P132:P133)</f>
        <v>0</v>
      </c>
      <c r="Q131" s="226"/>
      <c r="R131" s="227">
        <f>SUM(R132:R133)</f>
        <v>0.0012000000000000001</v>
      </c>
      <c r="S131" s="226"/>
      <c r="T131" s="228">
        <f>SUM(T132:T133)</f>
        <v>0</v>
      </c>
      <c r="AR131" s="229" t="s">
        <v>80</v>
      </c>
      <c r="AT131" s="230" t="s">
        <v>69</v>
      </c>
      <c r="AU131" s="230" t="s">
        <v>78</v>
      </c>
      <c r="AY131" s="229" t="s">
        <v>148</v>
      </c>
      <c r="BK131" s="231">
        <f>SUM(BK132:BK133)</f>
        <v>0</v>
      </c>
    </row>
    <row r="132" s="1" customFormat="1" ht="16.5" customHeight="1">
      <c r="B132" s="47"/>
      <c r="C132" s="234" t="s">
        <v>420</v>
      </c>
      <c r="D132" s="234" t="s">
        <v>151</v>
      </c>
      <c r="E132" s="235" t="s">
        <v>1921</v>
      </c>
      <c r="F132" s="236" t="s">
        <v>1922</v>
      </c>
      <c r="G132" s="237" t="s">
        <v>185</v>
      </c>
      <c r="H132" s="238">
        <v>3</v>
      </c>
      <c r="I132" s="239"/>
      <c r="J132" s="240">
        <f>ROUND(I132*H132,2)</f>
        <v>0</v>
      </c>
      <c r="K132" s="236" t="s">
        <v>155</v>
      </c>
      <c r="L132" s="73"/>
      <c r="M132" s="241" t="s">
        <v>21</v>
      </c>
      <c r="N132" s="242" t="s">
        <v>41</v>
      </c>
      <c r="O132" s="4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AR132" s="25" t="s">
        <v>238</v>
      </c>
      <c r="AT132" s="25" t="s">
        <v>151</v>
      </c>
      <c r="AU132" s="25" t="s">
        <v>80</v>
      </c>
      <c r="AY132" s="25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25" t="s">
        <v>78</v>
      </c>
      <c r="BK132" s="245">
        <f>ROUND(I132*H132,2)</f>
        <v>0</v>
      </c>
      <c r="BL132" s="25" t="s">
        <v>238</v>
      </c>
      <c r="BM132" s="25" t="s">
        <v>1923</v>
      </c>
    </row>
    <row r="133" s="1" customFormat="1" ht="16.5" customHeight="1">
      <c r="B133" s="47"/>
      <c r="C133" s="279" t="s">
        <v>425</v>
      </c>
      <c r="D133" s="279" t="s">
        <v>188</v>
      </c>
      <c r="E133" s="280" t="s">
        <v>1924</v>
      </c>
      <c r="F133" s="281" t="s">
        <v>1925</v>
      </c>
      <c r="G133" s="282" t="s">
        <v>185</v>
      </c>
      <c r="H133" s="283">
        <v>3</v>
      </c>
      <c r="I133" s="284"/>
      <c r="J133" s="285">
        <f>ROUND(I133*H133,2)</f>
        <v>0</v>
      </c>
      <c r="K133" s="281" t="s">
        <v>155</v>
      </c>
      <c r="L133" s="286"/>
      <c r="M133" s="287" t="s">
        <v>21</v>
      </c>
      <c r="N133" s="309" t="s">
        <v>41</v>
      </c>
      <c r="O133" s="303"/>
      <c r="P133" s="304">
        <f>O133*H133</f>
        <v>0</v>
      </c>
      <c r="Q133" s="304">
        <v>0.00040000000000000002</v>
      </c>
      <c r="R133" s="304">
        <f>Q133*H133</f>
        <v>0.0012000000000000001</v>
      </c>
      <c r="S133" s="304">
        <v>0</v>
      </c>
      <c r="T133" s="305">
        <f>S133*H133</f>
        <v>0</v>
      </c>
      <c r="AR133" s="25" t="s">
        <v>332</v>
      </c>
      <c r="AT133" s="25" t="s">
        <v>188</v>
      </c>
      <c r="AU133" s="25" t="s">
        <v>80</v>
      </c>
      <c r="AY133" s="25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25" t="s">
        <v>78</v>
      </c>
      <c r="BK133" s="245">
        <f>ROUND(I133*H133,2)</f>
        <v>0</v>
      </c>
      <c r="BL133" s="25" t="s">
        <v>238</v>
      </c>
      <c r="BM133" s="25" t="s">
        <v>1926</v>
      </c>
    </row>
    <row r="134" s="1" customFormat="1" ht="6.96" customHeight="1">
      <c r="B134" s="68"/>
      <c r="C134" s="69"/>
      <c r="D134" s="69"/>
      <c r="E134" s="69"/>
      <c r="F134" s="69"/>
      <c r="G134" s="69"/>
      <c r="H134" s="69"/>
      <c r="I134" s="179"/>
      <c r="J134" s="69"/>
      <c r="K134" s="69"/>
      <c r="L134" s="73"/>
    </row>
  </sheetData>
  <sheetProtection sheet="1" autoFilter="0" formatColumns="0" formatRows="0" objects="1" scenarios="1" spinCount="100000" saltValue="t9eTSfqCjblRqfgEXcUp3K9YuWUKu3lyzRQGhLFdwFBaJq0VMWBUFlmatHpY0vtLli5L1KOViBHcbPjiTGe4LA==" hashValue="180gICpYmXwAxrpjjp9JyjKSkMyJWYr36/nfhqinNJ3QLUSPHf9NFnoLmSdtxk1c5O8rSOzQeUO1DYQAaqcbHA==" algorithmName="SHA-512" password="CC35"/>
  <autoFilter ref="C87:K13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97</v>
      </c>
      <c r="G1" s="152" t="s">
        <v>98</v>
      </c>
      <c r="H1" s="152"/>
      <c r="I1" s="153"/>
      <c r="J1" s="152" t="s">
        <v>99</v>
      </c>
      <c r="K1" s="151" t="s">
        <v>100</v>
      </c>
      <c r="L1" s="152" t="s">
        <v>101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93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80</v>
      </c>
    </row>
    <row r="4" ht="36.96" customHeight="1">
      <c r="B4" s="29"/>
      <c r="C4" s="30"/>
      <c r="D4" s="31" t="s">
        <v>102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Výměna rozvodů zdravotechniky a oprava sociálních zařízení, v objektu V Zálomu 1,Ostrava-Zábřeh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103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1803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1804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1927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59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59" t="s">
        <v>25</v>
      </c>
      <c r="J14" s="160" t="str">
        <f>'Rekapitulace stavby'!AN8</f>
        <v>27. 4. 2018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59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59" t="s">
        <v>29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30</v>
      </c>
      <c r="E19" s="48"/>
      <c r="F19" s="48"/>
      <c r="G19" s="48"/>
      <c r="H19" s="48"/>
      <c r="I19" s="159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29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32</v>
      </c>
      <c r="E22" s="48"/>
      <c r="F22" s="48"/>
      <c r="G22" s="48"/>
      <c r="H22" s="48"/>
      <c r="I22" s="159" t="s">
        <v>28</v>
      </c>
      <c r="J22" s="36" t="s">
        <v>21</v>
      </c>
      <c r="K22" s="52"/>
    </row>
    <row r="23" s="1" customFormat="1" ht="18" customHeight="1">
      <c r="B23" s="47"/>
      <c r="C23" s="48"/>
      <c r="D23" s="48"/>
      <c r="E23" s="36" t="s">
        <v>33</v>
      </c>
      <c r="F23" s="48"/>
      <c r="G23" s="48"/>
      <c r="H23" s="48"/>
      <c r="I23" s="159" t="s">
        <v>29</v>
      </c>
      <c r="J23" s="36" t="s">
        <v>21</v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21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36</v>
      </c>
      <c r="E29" s="48"/>
      <c r="F29" s="48"/>
      <c r="G29" s="48"/>
      <c r="H29" s="48"/>
      <c r="I29" s="157"/>
      <c r="J29" s="168">
        <f>ROUND(J88,2)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69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0">
        <f>ROUND(SUM(BE88:BE137), 2)</f>
        <v>0</v>
      </c>
      <c r="G32" s="48"/>
      <c r="H32" s="48"/>
      <c r="I32" s="171">
        <v>0.20999999999999999</v>
      </c>
      <c r="J32" s="170">
        <f>ROUND(ROUND((SUM(BE88:BE137)),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0">
        <f>ROUND(SUM(BF88:BF137), 2)</f>
        <v>0</v>
      </c>
      <c r="G33" s="48"/>
      <c r="H33" s="48"/>
      <c r="I33" s="171">
        <v>0.14999999999999999</v>
      </c>
      <c r="J33" s="170">
        <f>ROUND(ROUND((SUM(BF88:BF137)),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0">
        <f>ROUND(SUM(BG88:BG137),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0">
        <f>ROUND(SUM(BH88:BH137),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0">
        <f>ROUND(SUM(BI88:BI137),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46</v>
      </c>
      <c r="E38" s="99"/>
      <c r="F38" s="99"/>
      <c r="G38" s="174" t="s">
        <v>47</v>
      </c>
      <c r="H38" s="175" t="s">
        <v>48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105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Výměna rozvodů zdravotechniky a oprava sociálních zařízení, v objektu V Zálomu 1,Ostrava-Zábřeh</v>
      </c>
      <c r="F47" s="41"/>
      <c r="G47" s="41"/>
      <c r="H47" s="41"/>
      <c r="I47" s="157"/>
      <c r="J47" s="48"/>
      <c r="K47" s="52"/>
    </row>
    <row r="48">
      <c r="B48" s="29"/>
      <c r="C48" s="41" t="s">
        <v>103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1803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1804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29c2 - Elektrotechnika - část TD-1, UO-21, K1-A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59" t="s">
        <v>25</v>
      </c>
      <c r="J53" s="160" t="str">
        <f>IF(J14="","",J14)</f>
        <v>27. 4. 2018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59" t="s">
        <v>32</v>
      </c>
      <c r="J55" s="45" t="str">
        <f>E23</f>
        <v>DK projekt s.r.o.,Bohumínská 94, 712 00 Ostrava</v>
      </c>
      <c r="K55" s="52"/>
    </row>
    <row r="56" s="1" customFormat="1" ht="14.4" customHeight="1">
      <c r="B56" s="47"/>
      <c r="C56" s="41" t="s">
        <v>30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106</v>
      </c>
      <c r="D58" s="172"/>
      <c r="E58" s="172"/>
      <c r="F58" s="172"/>
      <c r="G58" s="172"/>
      <c r="H58" s="172"/>
      <c r="I58" s="186"/>
      <c r="J58" s="187" t="s">
        <v>107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108</v>
      </c>
      <c r="D60" s="48"/>
      <c r="E60" s="48"/>
      <c r="F60" s="48"/>
      <c r="G60" s="48"/>
      <c r="H60" s="48"/>
      <c r="I60" s="157"/>
      <c r="J60" s="168">
        <f>J88</f>
        <v>0</v>
      </c>
      <c r="K60" s="52"/>
      <c r="AU60" s="25" t="s">
        <v>109</v>
      </c>
    </row>
    <row r="61" s="8" customFormat="1" ht="24.96" customHeight="1">
      <c r="B61" s="190"/>
      <c r="C61" s="191"/>
      <c r="D61" s="192" t="s">
        <v>110</v>
      </c>
      <c r="E61" s="193"/>
      <c r="F61" s="193"/>
      <c r="G61" s="193"/>
      <c r="H61" s="193"/>
      <c r="I61" s="194"/>
      <c r="J61" s="195">
        <f>J89</f>
        <v>0</v>
      </c>
      <c r="K61" s="196"/>
    </row>
    <row r="62" s="9" customFormat="1" ht="19.92" customHeight="1">
      <c r="B62" s="197"/>
      <c r="C62" s="198"/>
      <c r="D62" s="199" t="s">
        <v>114</v>
      </c>
      <c r="E62" s="200"/>
      <c r="F62" s="200"/>
      <c r="G62" s="200"/>
      <c r="H62" s="200"/>
      <c r="I62" s="201"/>
      <c r="J62" s="202">
        <f>J90</f>
        <v>0</v>
      </c>
      <c r="K62" s="203"/>
    </row>
    <row r="63" s="8" customFormat="1" ht="24.96" customHeight="1">
      <c r="B63" s="190"/>
      <c r="C63" s="191"/>
      <c r="D63" s="192" t="s">
        <v>117</v>
      </c>
      <c r="E63" s="193"/>
      <c r="F63" s="193"/>
      <c r="G63" s="193"/>
      <c r="H63" s="193"/>
      <c r="I63" s="194"/>
      <c r="J63" s="195">
        <f>J93</f>
        <v>0</v>
      </c>
      <c r="K63" s="196"/>
    </row>
    <row r="64" s="9" customFormat="1" ht="19.92" customHeight="1">
      <c r="B64" s="197"/>
      <c r="C64" s="198"/>
      <c r="D64" s="199" t="s">
        <v>1806</v>
      </c>
      <c r="E64" s="200"/>
      <c r="F64" s="200"/>
      <c r="G64" s="200"/>
      <c r="H64" s="200"/>
      <c r="I64" s="201"/>
      <c r="J64" s="202">
        <f>J94</f>
        <v>0</v>
      </c>
      <c r="K64" s="203"/>
    </row>
    <row r="65" s="9" customFormat="1" ht="19.92" customHeight="1">
      <c r="B65" s="197"/>
      <c r="C65" s="198"/>
      <c r="D65" s="199" t="s">
        <v>1807</v>
      </c>
      <c r="E65" s="200"/>
      <c r="F65" s="200"/>
      <c r="G65" s="200"/>
      <c r="H65" s="200"/>
      <c r="I65" s="201"/>
      <c r="J65" s="202">
        <f>J132</f>
        <v>0</v>
      </c>
      <c r="K65" s="203"/>
    </row>
    <row r="66" s="9" customFormat="1" ht="19.92" customHeight="1">
      <c r="B66" s="197"/>
      <c r="C66" s="198"/>
      <c r="D66" s="199" t="s">
        <v>120</v>
      </c>
      <c r="E66" s="200"/>
      <c r="F66" s="200"/>
      <c r="G66" s="200"/>
      <c r="H66" s="200"/>
      <c r="I66" s="201"/>
      <c r="J66" s="202">
        <f>J135</f>
        <v>0</v>
      </c>
      <c r="K66" s="203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57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79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82"/>
      <c r="J72" s="72"/>
      <c r="K72" s="72"/>
      <c r="L72" s="73"/>
    </row>
    <row r="73" s="1" customFormat="1" ht="36.96" customHeight="1">
      <c r="B73" s="47"/>
      <c r="C73" s="74" t="s">
        <v>132</v>
      </c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6.96" customHeight="1">
      <c r="B74" s="47"/>
      <c r="C74" s="75"/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4.4" customHeight="1">
      <c r="B75" s="47"/>
      <c r="C75" s="77" t="s">
        <v>18</v>
      </c>
      <c r="D75" s="75"/>
      <c r="E75" s="75"/>
      <c r="F75" s="75"/>
      <c r="G75" s="75"/>
      <c r="H75" s="75"/>
      <c r="I75" s="204"/>
      <c r="J75" s="75"/>
      <c r="K75" s="75"/>
      <c r="L75" s="73"/>
    </row>
    <row r="76" s="1" customFormat="1" ht="16.5" customHeight="1">
      <c r="B76" s="47"/>
      <c r="C76" s="75"/>
      <c r="D76" s="75"/>
      <c r="E76" s="205" t="str">
        <f>E7</f>
        <v>Výměna rozvodů zdravotechniky a oprava sociálních zařízení, v objektu V Zálomu 1,Ostrava-Zábřeh</v>
      </c>
      <c r="F76" s="77"/>
      <c r="G76" s="77"/>
      <c r="H76" s="77"/>
      <c r="I76" s="204"/>
      <c r="J76" s="75"/>
      <c r="K76" s="75"/>
      <c r="L76" s="73"/>
    </row>
    <row r="77">
      <c r="B77" s="29"/>
      <c r="C77" s="77" t="s">
        <v>103</v>
      </c>
      <c r="D77" s="306"/>
      <c r="E77" s="306"/>
      <c r="F77" s="306"/>
      <c r="G77" s="306"/>
      <c r="H77" s="306"/>
      <c r="I77" s="149"/>
      <c r="J77" s="306"/>
      <c r="K77" s="306"/>
      <c r="L77" s="307"/>
    </row>
    <row r="78" s="1" customFormat="1" ht="16.5" customHeight="1">
      <c r="B78" s="47"/>
      <c r="C78" s="75"/>
      <c r="D78" s="75"/>
      <c r="E78" s="205" t="s">
        <v>1803</v>
      </c>
      <c r="F78" s="75"/>
      <c r="G78" s="75"/>
      <c r="H78" s="75"/>
      <c r="I78" s="204"/>
      <c r="J78" s="75"/>
      <c r="K78" s="75"/>
      <c r="L78" s="73"/>
    </row>
    <row r="79" s="1" customFormat="1" ht="14.4" customHeight="1">
      <c r="B79" s="47"/>
      <c r="C79" s="77" t="s">
        <v>1804</v>
      </c>
      <c r="D79" s="75"/>
      <c r="E79" s="75"/>
      <c r="F79" s="75"/>
      <c r="G79" s="75"/>
      <c r="H79" s="75"/>
      <c r="I79" s="204"/>
      <c r="J79" s="75"/>
      <c r="K79" s="75"/>
      <c r="L79" s="73"/>
    </row>
    <row r="80" s="1" customFormat="1" ht="17.25" customHeight="1">
      <c r="B80" s="47"/>
      <c r="C80" s="75"/>
      <c r="D80" s="75"/>
      <c r="E80" s="83" t="str">
        <f>E11</f>
        <v>29c2 - Elektrotechnika - část TD-1, UO-21, K1-A</v>
      </c>
      <c r="F80" s="75"/>
      <c r="G80" s="75"/>
      <c r="H80" s="75"/>
      <c r="I80" s="204"/>
      <c r="J80" s="75"/>
      <c r="K80" s="75"/>
      <c r="L80" s="73"/>
    </row>
    <row r="81" s="1" customFormat="1" ht="6.96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" customFormat="1" ht="18" customHeight="1">
      <c r="B82" s="47"/>
      <c r="C82" s="77" t="s">
        <v>23</v>
      </c>
      <c r="D82" s="75"/>
      <c r="E82" s="75"/>
      <c r="F82" s="206" t="str">
        <f>F14</f>
        <v xml:space="preserve"> </v>
      </c>
      <c r="G82" s="75"/>
      <c r="H82" s="75"/>
      <c r="I82" s="207" t="s">
        <v>25</v>
      </c>
      <c r="J82" s="86" t="str">
        <f>IF(J14="","",J14)</f>
        <v>27. 4. 2018</v>
      </c>
      <c r="K82" s="75"/>
      <c r="L82" s="73"/>
    </row>
    <row r="83" s="1" customFormat="1" ht="6.96" customHeight="1">
      <c r="B83" s="47"/>
      <c r="C83" s="75"/>
      <c r="D83" s="75"/>
      <c r="E83" s="75"/>
      <c r="F83" s="75"/>
      <c r="G83" s="75"/>
      <c r="H83" s="75"/>
      <c r="I83" s="204"/>
      <c r="J83" s="75"/>
      <c r="K83" s="75"/>
      <c r="L83" s="73"/>
    </row>
    <row r="84" s="1" customFormat="1">
      <c r="B84" s="47"/>
      <c r="C84" s="77" t="s">
        <v>27</v>
      </c>
      <c r="D84" s="75"/>
      <c r="E84" s="75"/>
      <c r="F84" s="206" t="str">
        <f>E17</f>
        <v xml:space="preserve"> </v>
      </c>
      <c r="G84" s="75"/>
      <c r="H84" s="75"/>
      <c r="I84" s="207" t="s">
        <v>32</v>
      </c>
      <c r="J84" s="206" t="str">
        <f>E23</f>
        <v>DK projekt s.r.o.,Bohumínská 94, 712 00 Ostrava</v>
      </c>
      <c r="K84" s="75"/>
      <c r="L84" s="73"/>
    </row>
    <row r="85" s="1" customFormat="1" ht="14.4" customHeight="1">
      <c r="B85" s="47"/>
      <c r="C85" s="77" t="s">
        <v>30</v>
      </c>
      <c r="D85" s="75"/>
      <c r="E85" s="75"/>
      <c r="F85" s="206" t="str">
        <f>IF(E20="","",E20)</f>
        <v/>
      </c>
      <c r="G85" s="75"/>
      <c r="H85" s="75"/>
      <c r="I85" s="204"/>
      <c r="J85" s="75"/>
      <c r="K85" s="75"/>
      <c r="L85" s="73"/>
    </row>
    <row r="86" s="1" customFormat="1" ht="10.32" customHeight="1">
      <c r="B86" s="47"/>
      <c r="C86" s="75"/>
      <c r="D86" s="75"/>
      <c r="E86" s="75"/>
      <c r="F86" s="75"/>
      <c r="G86" s="75"/>
      <c r="H86" s="75"/>
      <c r="I86" s="204"/>
      <c r="J86" s="75"/>
      <c r="K86" s="75"/>
      <c r="L86" s="73"/>
    </row>
    <row r="87" s="10" customFormat="1" ht="29.28" customHeight="1">
      <c r="B87" s="208"/>
      <c r="C87" s="209" t="s">
        <v>133</v>
      </c>
      <c r="D87" s="210" t="s">
        <v>55</v>
      </c>
      <c r="E87" s="210" t="s">
        <v>51</v>
      </c>
      <c r="F87" s="210" t="s">
        <v>134</v>
      </c>
      <c r="G87" s="210" t="s">
        <v>135</v>
      </c>
      <c r="H87" s="210" t="s">
        <v>136</v>
      </c>
      <c r="I87" s="211" t="s">
        <v>137</v>
      </c>
      <c r="J87" s="210" t="s">
        <v>107</v>
      </c>
      <c r="K87" s="212" t="s">
        <v>138</v>
      </c>
      <c r="L87" s="213"/>
      <c r="M87" s="103" t="s">
        <v>139</v>
      </c>
      <c r="N87" s="104" t="s">
        <v>40</v>
      </c>
      <c r="O87" s="104" t="s">
        <v>140</v>
      </c>
      <c r="P87" s="104" t="s">
        <v>141</v>
      </c>
      <c r="Q87" s="104" t="s">
        <v>142</v>
      </c>
      <c r="R87" s="104" t="s">
        <v>143</v>
      </c>
      <c r="S87" s="104" t="s">
        <v>144</v>
      </c>
      <c r="T87" s="105" t="s">
        <v>145</v>
      </c>
    </row>
    <row r="88" s="1" customFormat="1" ht="29.28" customHeight="1">
      <c r="B88" s="47"/>
      <c r="C88" s="109" t="s">
        <v>108</v>
      </c>
      <c r="D88" s="75"/>
      <c r="E88" s="75"/>
      <c r="F88" s="75"/>
      <c r="G88" s="75"/>
      <c r="H88" s="75"/>
      <c r="I88" s="204"/>
      <c r="J88" s="214">
        <f>BK88</f>
        <v>0</v>
      </c>
      <c r="K88" s="75"/>
      <c r="L88" s="73"/>
      <c r="M88" s="106"/>
      <c r="N88" s="107"/>
      <c r="O88" s="107"/>
      <c r="P88" s="215">
        <f>P89+P93</f>
        <v>0</v>
      </c>
      <c r="Q88" s="107"/>
      <c r="R88" s="215">
        <f>R89+R93</f>
        <v>0.41214699999999999</v>
      </c>
      <c r="S88" s="107"/>
      <c r="T88" s="216">
        <f>T89+T93</f>
        <v>0.088200000000000001</v>
      </c>
      <c r="AT88" s="25" t="s">
        <v>69</v>
      </c>
      <c r="AU88" s="25" t="s">
        <v>109</v>
      </c>
      <c r="BK88" s="217">
        <f>BK89+BK93</f>
        <v>0</v>
      </c>
    </row>
    <row r="89" s="11" customFormat="1" ht="37.44" customHeight="1">
      <c r="B89" s="218"/>
      <c r="C89" s="219"/>
      <c r="D89" s="220" t="s">
        <v>69</v>
      </c>
      <c r="E89" s="221" t="s">
        <v>146</v>
      </c>
      <c r="F89" s="221" t="s">
        <v>147</v>
      </c>
      <c r="G89" s="219"/>
      <c r="H89" s="219"/>
      <c r="I89" s="222"/>
      <c r="J89" s="223">
        <f>BK89</f>
        <v>0</v>
      </c>
      <c r="K89" s="219"/>
      <c r="L89" s="224"/>
      <c r="M89" s="225"/>
      <c r="N89" s="226"/>
      <c r="O89" s="226"/>
      <c r="P89" s="227">
        <f>P90</f>
        <v>0</v>
      </c>
      <c r="Q89" s="226"/>
      <c r="R89" s="227">
        <f>R90</f>
        <v>0.00035700000000000006</v>
      </c>
      <c r="S89" s="226"/>
      <c r="T89" s="228">
        <f>T90</f>
        <v>0.088200000000000001</v>
      </c>
      <c r="AR89" s="229" t="s">
        <v>78</v>
      </c>
      <c r="AT89" s="230" t="s">
        <v>69</v>
      </c>
      <c r="AU89" s="230" t="s">
        <v>70</v>
      </c>
      <c r="AY89" s="229" t="s">
        <v>148</v>
      </c>
      <c r="BK89" s="231">
        <f>BK90</f>
        <v>0</v>
      </c>
    </row>
    <row r="90" s="11" customFormat="1" ht="19.92" customHeight="1">
      <c r="B90" s="218"/>
      <c r="C90" s="219"/>
      <c r="D90" s="220" t="s">
        <v>69</v>
      </c>
      <c r="E90" s="232" t="s">
        <v>197</v>
      </c>
      <c r="F90" s="232" t="s">
        <v>258</v>
      </c>
      <c r="G90" s="219"/>
      <c r="H90" s="219"/>
      <c r="I90" s="222"/>
      <c r="J90" s="233">
        <f>BK90</f>
        <v>0</v>
      </c>
      <c r="K90" s="219"/>
      <c r="L90" s="224"/>
      <c r="M90" s="225"/>
      <c r="N90" s="226"/>
      <c r="O90" s="226"/>
      <c r="P90" s="227">
        <f>SUM(P91:P92)</f>
        <v>0</v>
      </c>
      <c r="Q90" s="226"/>
      <c r="R90" s="227">
        <f>SUM(R91:R92)</f>
        <v>0.00035700000000000006</v>
      </c>
      <c r="S90" s="226"/>
      <c r="T90" s="228">
        <f>SUM(T91:T92)</f>
        <v>0.088200000000000001</v>
      </c>
      <c r="AR90" s="229" t="s">
        <v>78</v>
      </c>
      <c r="AT90" s="230" t="s">
        <v>69</v>
      </c>
      <c r="AU90" s="230" t="s">
        <v>78</v>
      </c>
      <c r="AY90" s="229" t="s">
        <v>148</v>
      </c>
      <c r="BK90" s="231">
        <f>SUM(BK91:BK92)</f>
        <v>0</v>
      </c>
    </row>
    <row r="91" s="1" customFormat="1" ht="16.5" customHeight="1">
      <c r="B91" s="47"/>
      <c r="C91" s="234" t="s">
        <v>78</v>
      </c>
      <c r="D91" s="234" t="s">
        <v>151</v>
      </c>
      <c r="E91" s="235" t="s">
        <v>1808</v>
      </c>
      <c r="F91" s="236" t="s">
        <v>1809</v>
      </c>
      <c r="G91" s="237" t="s">
        <v>169</v>
      </c>
      <c r="H91" s="238">
        <v>42</v>
      </c>
      <c r="I91" s="239"/>
      <c r="J91" s="240">
        <f>ROUND(I91*H91,2)</f>
        <v>0</v>
      </c>
      <c r="K91" s="236" t="s">
        <v>155</v>
      </c>
      <c r="L91" s="73"/>
      <c r="M91" s="241" t="s">
        <v>21</v>
      </c>
      <c r="N91" s="242" t="s">
        <v>41</v>
      </c>
      <c r="O91" s="48"/>
      <c r="P91" s="243">
        <f>O91*H91</f>
        <v>0</v>
      </c>
      <c r="Q91" s="243">
        <v>0</v>
      </c>
      <c r="R91" s="243">
        <f>Q91*H91</f>
        <v>0</v>
      </c>
      <c r="S91" s="243">
        <v>0.002</v>
      </c>
      <c r="T91" s="244">
        <f>S91*H91</f>
        <v>0.084000000000000005</v>
      </c>
      <c r="AR91" s="25" t="s">
        <v>156</v>
      </c>
      <c r="AT91" s="25" t="s">
        <v>151</v>
      </c>
      <c r="AU91" s="25" t="s">
        <v>80</v>
      </c>
      <c r="AY91" s="25" t="s">
        <v>148</v>
      </c>
      <c r="BE91" s="245">
        <f>IF(N91="základní",J91,0)</f>
        <v>0</v>
      </c>
      <c r="BF91" s="245">
        <f>IF(N91="snížená",J91,0)</f>
        <v>0</v>
      </c>
      <c r="BG91" s="245">
        <f>IF(N91="zákl. přenesená",J91,0)</f>
        <v>0</v>
      </c>
      <c r="BH91" s="245">
        <f>IF(N91="sníž. přenesená",J91,0)</f>
        <v>0</v>
      </c>
      <c r="BI91" s="245">
        <f>IF(N91="nulová",J91,0)</f>
        <v>0</v>
      </c>
      <c r="BJ91" s="25" t="s">
        <v>78</v>
      </c>
      <c r="BK91" s="245">
        <f>ROUND(I91*H91,2)</f>
        <v>0</v>
      </c>
      <c r="BL91" s="25" t="s">
        <v>156</v>
      </c>
      <c r="BM91" s="25" t="s">
        <v>1810</v>
      </c>
    </row>
    <row r="92" s="1" customFormat="1" ht="25.5" customHeight="1">
      <c r="B92" s="47"/>
      <c r="C92" s="234" t="s">
        <v>80</v>
      </c>
      <c r="D92" s="234" t="s">
        <v>151</v>
      </c>
      <c r="E92" s="235" t="s">
        <v>1811</v>
      </c>
      <c r="F92" s="236" t="s">
        <v>1812</v>
      </c>
      <c r="G92" s="237" t="s">
        <v>169</v>
      </c>
      <c r="H92" s="238">
        <v>1.05</v>
      </c>
      <c r="I92" s="239"/>
      <c r="J92" s="240">
        <f>ROUND(I92*H92,2)</f>
        <v>0</v>
      </c>
      <c r="K92" s="236" t="s">
        <v>155</v>
      </c>
      <c r="L92" s="73"/>
      <c r="M92" s="241" t="s">
        <v>21</v>
      </c>
      <c r="N92" s="242" t="s">
        <v>41</v>
      </c>
      <c r="O92" s="48"/>
      <c r="P92" s="243">
        <f>O92*H92</f>
        <v>0</v>
      </c>
      <c r="Q92" s="243">
        <v>0.00034000000000000002</v>
      </c>
      <c r="R92" s="243">
        <f>Q92*H92</f>
        <v>0.00035700000000000006</v>
      </c>
      <c r="S92" s="243">
        <v>0.0040000000000000001</v>
      </c>
      <c r="T92" s="244">
        <f>S92*H92</f>
        <v>0.0042000000000000006</v>
      </c>
      <c r="AR92" s="25" t="s">
        <v>156</v>
      </c>
      <c r="AT92" s="25" t="s">
        <v>151</v>
      </c>
      <c r="AU92" s="25" t="s">
        <v>80</v>
      </c>
      <c r="AY92" s="25" t="s">
        <v>148</v>
      </c>
      <c r="BE92" s="245">
        <f>IF(N92="základní",J92,0)</f>
        <v>0</v>
      </c>
      <c r="BF92" s="245">
        <f>IF(N92="snížená",J92,0)</f>
        <v>0</v>
      </c>
      <c r="BG92" s="245">
        <f>IF(N92="zákl. přenesená",J92,0)</f>
        <v>0</v>
      </c>
      <c r="BH92" s="245">
        <f>IF(N92="sníž. přenesená",J92,0)</f>
        <v>0</v>
      </c>
      <c r="BI92" s="245">
        <f>IF(N92="nulová",J92,0)</f>
        <v>0</v>
      </c>
      <c r="BJ92" s="25" t="s">
        <v>78</v>
      </c>
      <c r="BK92" s="245">
        <f>ROUND(I92*H92,2)</f>
        <v>0</v>
      </c>
      <c r="BL92" s="25" t="s">
        <v>156</v>
      </c>
      <c r="BM92" s="25" t="s">
        <v>1813</v>
      </c>
    </row>
    <row r="93" s="11" customFormat="1" ht="37.44" customHeight="1">
      <c r="B93" s="218"/>
      <c r="C93" s="219"/>
      <c r="D93" s="220" t="s">
        <v>69</v>
      </c>
      <c r="E93" s="221" t="s">
        <v>451</v>
      </c>
      <c r="F93" s="221" t="s">
        <v>452</v>
      </c>
      <c r="G93" s="219"/>
      <c r="H93" s="219"/>
      <c r="I93" s="222"/>
      <c r="J93" s="223">
        <f>BK93</f>
        <v>0</v>
      </c>
      <c r="K93" s="219"/>
      <c r="L93" s="224"/>
      <c r="M93" s="225"/>
      <c r="N93" s="226"/>
      <c r="O93" s="226"/>
      <c r="P93" s="227">
        <f>P94+P132+P135</f>
        <v>0</v>
      </c>
      <c r="Q93" s="226"/>
      <c r="R93" s="227">
        <f>R94+R132+R135</f>
        <v>0.41178999999999999</v>
      </c>
      <c r="S93" s="226"/>
      <c r="T93" s="228">
        <f>T94+T132+T135</f>
        <v>0</v>
      </c>
      <c r="AR93" s="229" t="s">
        <v>80</v>
      </c>
      <c r="AT93" s="230" t="s">
        <v>69</v>
      </c>
      <c r="AU93" s="230" t="s">
        <v>70</v>
      </c>
      <c r="AY93" s="229" t="s">
        <v>148</v>
      </c>
      <c r="BK93" s="231">
        <f>BK94+BK132+BK135</f>
        <v>0</v>
      </c>
    </row>
    <row r="94" s="11" customFormat="1" ht="19.92" customHeight="1">
      <c r="B94" s="218"/>
      <c r="C94" s="219"/>
      <c r="D94" s="220" t="s">
        <v>69</v>
      </c>
      <c r="E94" s="232" t="s">
        <v>1817</v>
      </c>
      <c r="F94" s="232" t="s">
        <v>1818</v>
      </c>
      <c r="G94" s="219"/>
      <c r="H94" s="219"/>
      <c r="I94" s="222"/>
      <c r="J94" s="233">
        <f>BK94</f>
        <v>0</v>
      </c>
      <c r="K94" s="219"/>
      <c r="L94" s="224"/>
      <c r="M94" s="225"/>
      <c r="N94" s="226"/>
      <c r="O94" s="226"/>
      <c r="P94" s="227">
        <f>SUM(P95:P131)</f>
        <v>0</v>
      </c>
      <c r="Q94" s="226"/>
      <c r="R94" s="227">
        <f>SUM(R95:R131)</f>
        <v>0.41131000000000001</v>
      </c>
      <c r="S94" s="226"/>
      <c r="T94" s="228">
        <f>SUM(T95:T131)</f>
        <v>0</v>
      </c>
      <c r="AR94" s="229" t="s">
        <v>80</v>
      </c>
      <c r="AT94" s="230" t="s">
        <v>69</v>
      </c>
      <c r="AU94" s="230" t="s">
        <v>78</v>
      </c>
      <c r="AY94" s="229" t="s">
        <v>148</v>
      </c>
      <c r="BK94" s="231">
        <f>SUM(BK95:BK131)</f>
        <v>0</v>
      </c>
    </row>
    <row r="95" s="1" customFormat="1" ht="38.25" customHeight="1">
      <c r="B95" s="47"/>
      <c r="C95" s="234" t="s">
        <v>149</v>
      </c>
      <c r="D95" s="234" t="s">
        <v>151</v>
      </c>
      <c r="E95" s="235" t="s">
        <v>1825</v>
      </c>
      <c r="F95" s="236" t="s">
        <v>1826</v>
      </c>
      <c r="G95" s="237" t="s">
        <v>185</v>
      </c>
      <c r="H95" s="238">
        <v>3</v>
      </c>
      <c r="I95" s="239"/>
      <c r="J95" s="240">
        <f>ROUND(I95*H95,2)</f>
        <v>0</v>
      </c>
      <c r="K95" s="236" t="s">
        <v>155</v>
      </c>
      <c r="L95" s="73"/>
      <c r="M95" s="241" t="s">
        <v>21</v>
      </c>
      <c r="N95" s="242" t="s">
        <v>41</v>
      </c>
      <c r="O95" s="48"/>
      <c r="P95" s="243">
        <f>O95*H95</f>
        <v>0</v>
      </c>
      <c r="Q95" s="243">
        <v>0</v>
      </c>
      <c r="R95" s="243">
        <f>Q95*H95</f>
        <v>0</v>
      </c>
      <c r="S95" s="243">
        <v>0</v>
      </c>
      <c r="T95" s="244">
        <f>S95*H95</f>
        <v>0</v>
      </c>
      <c r="AR95" s="25" t="s">
        <v>238</v>
      </c>
      <c r="AT95" s="25" t="s">
        <v>151</v>
      </c>
      <c r="AU95" s="25" t="s">
        <v>80</v>
      </c>
      <c r="AY95" s="25" t="s">
        <v>148</v>
      </c>
      <c r="BE95" s="245">
        <f>IF(N95="základní",J95,0)</f>
        <v>0</v>
      </c>
      <c r="BF95" s="245">
        <f>IF(N95="snížená",J95,0)</f>
        <v>0</v>
      </c>
      <c r="BG95" s="245">
        <f>IF(N95="zákl. přenesená",J95,0)</f>
        <v>0</v>
      </c>
      <c r="BH95" s="245">
        <f>IF(N95="sníž. přenesená",J95,0)</f>
        <v>0</v>
      </c>
      <c r="BI95" s="245">
        <f>IF(N95="nulová",J95,0)</f>
        <v>0</v>
      </c>
      <c r="BJ95" s="25" t="s">
        <v>78</v>
      </c>
      <c r="BK95" s="245">
        <f>ROUND(I95*H95,2)</f>
        <v>0</v>
      </c>
      <c r="BL95" s="25" t="s">
        <v>238</v>
      </c>
      <c r="BM95" s="25" t="s">
        <v>1827</v>
      </c>
    </row>
    <row r="96" s="1" customFormat="1" ht="16.5" customHeight="1">
      <c r="B96" s="47"/>
      <c r="C96" s="279" t="s">
        <v>156</v>
      </c>
      <c r="D96" s="279" t="s">
        <v>188</v>
      </c>
      <c r="E96" s="280" t="s">
        <v>1828</v>
      </c>
      <c r="F96" s="281" t="s">
        <v>1829</v>
      </c>
      <c r="G96" s="282" t="s">
        <v>185</v>
      </c>
      <c r="H96" s="283">
        <v>3</v>
      </c>
      <c r="I96" s="284"/>
      <c r="J96" s="285">
        <f>ROUND(I96*H96,2)</f>
        <v>0</v>
      </c>
      <c r="K96" s="281" t="s">
        <v>155</v>
      </c>
      <c r="L96" s="286"/>
      <c r="M96" s="287" t="s">
        <v>21</v>
      </c>
      <c r="N96" s="288" t="s">
        <v>41</v>
      </c>
      <c r="O96" s="48"/>
      <c r="P96" s="243">
        <f>O96*H96</f>
        <v>0</v>
      </c>
      <c r="Q96" s="243">
        <v>3.0000000000000001E-05</v>
      </c>
      <c r="R96" s="243">
        <f>Q96*H96</f>
        <v>9.0000000000000006E-05</v>
      </c>
      <c r="S96" s="243">
        <v>0</v>
      </c>
      <c r="T96" s="244">
        <f>S96*H96</f>
        <v>0</v>
      </c>
      <c r="AR96" s="25" t="s">
        <v>332</v>
      </c>
      <c r="AT96" s="25" t="s">
        <v>188</v>
      </c>
      <c r="AU96" s="25" t="s">
        <v>80</v>
      </c>
      <c r="AY96" s="25" t="s">
        <v>148</v>
      </c>
      <c r="BE96" s="245">
        <f>IF(N96="základní",J96,0)</f>
        <v>0</v>
      </c>
      <c r="BF96" s="245">
        <f>IF(N96="snížená",J96,0)</f>
        <v>0</v>
      </c>
      <c r="BG96" s="245">
        <f>IF(N96="zákl. přenesená",J96,0)</f>
        <v>0</v>
      </c>
      <c r="BH96" s="245">
        <f>IF(N96="sníž. přenesená",J96,0)</f>
        <v>0</v>
      </c>
      <c r="BI96" s="245">
        <f>IF(N96="nulová",J96,0)</f>
        <v>0</v>
      </c>
      <c r="BJ96" s="25" t="s">
        <v>78</v>
      </c>
      <c r="BK96" s="245">
        <f>ROUND(I96*H96,2)</f>
        <v>0</v>
      </c>
      <c r="BL96" s="25" t="s">
        <v>238</v>
      </c>
      <c r="BM96" s="25" t="s">
        <v>1830</v>
      </c>
    </row>
    <row r="97" s="1" customFormat="1" ht="25.5" customHeight="1">
      <c r="B97" s="47"/>
      <c r="C97" s="234" t="s">
        <v>175</v>
      </c>
      <c r="D97" s="234" t="s">
        <v>151</v>
      </c>
      <c r="E97" s="235" t="s">
        <v>1831</v>
      </c>
      <c r="F97" s="236" t="s">
        <v>1832</v>
      </c>
      <c r="G97" s="237" t="s">
        <v>169</v>
      </c>
      <c r="H97" s="238">
        <v>100</v>
      </c>
      <c r="I97" s="239"/>
      <c r="J97" s="240">
        <f>ROUND(I97*H97,2)</f>
        <v>0</v>
      </c>
      <c r="K97" s="236" t="s">
        <v>155</v>
      </c>
      <c r="L97" s="73"/>
      <c r="M97" s="241" t="s">
        <v>21</v>
      </c>
      <c r="N97" s="242" t="s">
        <v>41</v>
      </c>
      <c r="O97" s="48"/>
      <c r="P97" s="243">
        <f>O97*H97</f>
        <v>0</v>
      </c>
      <c r="Q97" s="243">
        <v>0</v>
      </c>
      <c r="R97" s="243">
        <f>Q97*H97</f>
        <v>0</v>
      </c>
      <c r="S97" s="243">
        <v>0</v>
      </c>
      <c r="T97" s="244">
        <f>S97*H97</f>
        <v>0</v>
      </c>
      <c r="AR97" s="25" t="s">
        <v>238</v>
      </c>
      <c r="AT97" s="25" t="s">
        <v>151</v>
      </c>
      <c r="AU97" s="25" t="s">
        <v>80</v>
      </c>
      <c r="AY97" s="25" t="s">
        <v>148</v>
      </c>
      <c r="BE97" s="245">
        <f>IF(N97="základní",J97,0)</f>
        <v>0</v>
      </c>
      <c r="BF97" s="245">
        <f>IF(N97="snížená",J97,0)</f>
        <v>0</v>
      </c>
      <c r="BG97" s="245">
        <f>IF(N97="zákl. přenesená",J97,0)</f>
        <v>0</v>
      </c>
      <c r="BH97" s="245">
        <f>IF(N97="sníž. přenesená",J97,0)</f>
        <v>0</v>
      </c>
      <c r="BI97" s="245">
        <f>IF(N97="nulová",J97,0)</f>
        <v>0</v>
      </c>
      <c r="BJ97" s="25" t="s">
        <v>78</v>
      </c>
      <c r="BK97" s="245">
        <f>ROUND(I97*H97,2)</f>
        <v>0</v>
      </c>
      <c r="BL97" s="25" t="s">
        <v>238</v>
      </c>
      <c r="BM97" s="25" t="s">
        <v>1833</v>
      </c>
    </row>
    <row r="98" s="1" customFormat="1" ht="16.5" customHeight="1">
      <c r="B98" s="47"/>
      <c r="C98" s="279" t="s">
        <v>182</v>
      </c>
      <c r="D98" s="279" t="s">
        <v>188</v>
      </c>
      <c r="E98" s="280" t="s">
        <v>1834</v>
      </c>
      <c r="F98" s="281" t="s">
        <v>1835</v>
      </c>
      <c r="G98" s="282" t="s">
        <v>169</v>
      </c>
      <c r="H98" s="283">
        <v>78</v>
      </c>
      <c r="I98" s="284"/>
      <c r="J98" s="285">
        <f>ROUND(I98*H98,2)</f>
        <v>0</v>
      </c>
      <c r="K98" s="281" t="s">
        <v>155</v>
      </c>
      <c r="L98" s="286"/>
      <c r="M98" s="287" t="s">
        <v>21</v>
      </c>
      <c r="N98" s="288" t="s">
        <v>41</v>
      </c>
      <c r="O98" s="48"/>
      <c r="P98" s="243">
        <f>O98*H98</f>
        <v>0</v>
      </c>
      <c r="Q98" s="243">
        <v>0.00012</v>
      </c>
      <c r="R98" s="243">
        <f>Q98*H98</f>
        <v>0.0093600000000000003</v>
      </c>
      <c r="S98" s="243">
        <v>0</v>
      </c>
      <c r="T98" s="244">
        <f>S98*H98</f>
        <v>0</v>
      </c>
      <c r="AR98" s="25" t="s">
        <v>332</v>
      </c>
      <c r="AT98" s="25" t="s">
        <v>188</v>
      </c>
      <c r="AU98" s="25" t="s">
        <v>80</v>
      </c>
      <c r="AY98" s="25" t="s">
        <v>148</v>
      </c>
      <c r="BE98" s="245">
        <f>IF(N98="základní",J98,0)</f>
        <v>0</v>
      </c>
      <c r="BF98" s="245">
        <f>IF(N98="snížená",J98,0)</f>
        <v>0</v>
      </c>
      <c r="BG98" s="245">
        <f>IF(N98="zákl. přenesená",J98,0)</f>
        <v>0</v>
      </c>
      <c r="BH98" s="245">
        <f>IF(N98="sníž. přenesená",J98,0)</f>
        <v>0</v>
      </c>
      <c r="BI98" s="245">
        <f>IF(N98="nulová",J98,0)</f>
        <v>0</v>
      </c>
      <c r="BJ98" s="25" t="s">
        <v>78</v>
      </c>
      <c r="BK98" s="245">
        <f>ROUND(I98*H98,2)</f>
        <v>0</v>
      </c>
      <c r="BL98" s="25" t="s">
        <v>238</v>
      </c>
      <c r="BM98" s="25" t="s">
        <v>1836</v>
      </c>
    </row>
    <row r="99" s="1" customFormat="1" ht="16.5" customHeight="1">
      <c r="B99" s="47"/>
      <c r="C99" s="279" t="s">
        <v>187</v>
      </c>
      <c r="D99" s="279" t="s">
        <v>188</v>
      </c>
      <c r="E99" s="280" t="s">
        <v>1840</v>
      </c>
      <c r="F99" s="281" t="s">
        <v>1841</v>
      </c>
      <c r="G99" s="282" t="s">
        <v>169</v>
      </c>
      <c r="H99" s="283">
        <v>22</v>
      </c>
      <c r="I99" s="284"/>
      <c r="J99" s="285">
        <f>ROUND(I99*H99,2)</f>
        <v>0</v>
      </c>
      <c r="K99" s="281" t="s">
        <v>21</v>
      </c>
      <c r="L99" s="286"/>
      <c r="M99" s="287" t="s">
        <v>21</v>
      </c>
      <c r="N99" s="288" t="s">
        <v>41</v>
      </c>
      <c r="O99" s="48"/>
      <c r="P99" s="243">
        <f>O99*H99</f>
        <v>0</v>
      </c>
      <c r="Q99" s="243">
        <v>0.00017000000000000001</v>
      </c>
      <c r="R99" s="243">
        <f>Q99*H99</f>
        <v>0.0037400000000000003</v>
      </c>
      <c r="S99" s="243">
        <v>0</v>
      </c>
      <c r="T99" s="244">
        <f>S99*H99</f>
        <v>0</v>
      </c>
      <c r="AR99" s="25" t="s">
        <v>332</v>
      </c>
      <c r="AT99" s="25" t="s">
        <v>188</v>
      </c>
      <c r="AU99" s="25" t="s">
        <v>80</v>
      </c>
      <c r="AY99" s="25" t="s">
        <v>148</v>
      </c>
      <c r="BE99" s="245">
        <f>IF(N99="základní",J99,0)</f>
        <v>0</v>
      </c>
      <c r="BF99" s="245">
        <f>IF(N99="snížená",J99,0)</f>
        <v>0</v>
      </c>
      <c r="BG99" s="245">
        <f>IF(N99="zákl. přenesená",J99,0)</f>
        <v>0</v>
      </c>
      <c r="BH99" s="245">
        <f>IF(N99="sníž. přenesená",J99,0)</f>
        <v>0</v>
      </c>
      <c r="BI99" s="245">
        <f>IF(N99="nulová",J99,0)</f>
        <v>0</v>
      </c>
      <c r="BJ99" s="25" t="s">
        <v>78</v>
      </c>
      <c r="BK99" s="245">
        <f>ROUND(I99*H99,2)</f>
        <v>0</v>
      </c>
      <c r="BL99" s="25" t="s">
        <v>238</v>
      </c>
      <c r="BM99" s="25" t="s">
        <v>1842</v>
      </c>
    </row>
    <row r="100" s="1" customFormat="1">
      <c r="B100" s="47"/>
      <c r="C100" s="75"/>
      <c r="D100" s="248" t="s">
        <v>459</v>
      </c>
      <c r="E100" s="75"/>
      <c r="F100" s="300" t="s">
        <v>1843</v>
      </c>
      <c r="G100" s="75"/>
      <c r="H100" s="75"/>
      <c r="I100" s="204"/>
      <c r="J100" s="75"/>
      <c r="K100" s="75"/>
      <c r="L100" s="73"/>
      <c r="M100" s="301"/>
      <c r="N100" s="48"/>
      <c r="O100" s="48"/>
      <c r="P100" s="48"/>
      <c r="Q100" s="48"/>
      <c r="R100" s="48"/>
      <c r="S100" s="48"/>
      <c r="T100" s="96"/>
      <c r="AT100" s="25" t="s">
        <v>459</v>
      </c>
      <c r="AU100" s="25" t="s">
        <v>80</v>
      </c>
    </row>
    <row r="101" s="1" customFormat="1" ht="25.5" customHeight="1">
      <c r="B101" s="47"/>
      <c r="C101" s="234" t="s">
        <v>191</v>
      </c>
      <c r="D101" s="234" t="s">
        <v>151</v>
      </c>
      <c r="E101" s="235" t="s">
        <v>1844</v>
      </c>
      <c r="F101" s="236" t="s">
        <v>1845</v>
      </c>
      <c r="G101" s="237" t="s">
        <v>169</v>
      </c>
      <c r="H101" s="238">
        <v>3</v>
      </c>
      <c r="I101" s="239"/>
      <c r="J101" s="240">
        <f>ROUND(I101*H101,2)</f>
        <v>0</v>
      </c>
      <c r="K101" s="236" t="s">
        <v>155</v>
      </c>
      <c r="L101" s="73"/>
      <c r="M101" s="241" t="s">
        <v>21</v>
      </c>
      <c r="N101" s="242" t="s">
        <v>41</v>
      </c>
      <c r="O101" s="48"/>
      <c r="P101" s="243">
        <f>O101*H101</f>
        <v>0</v>
      </c>
      <c r="Q101" s="243">
        <v>0</v>
      </c>
      <c r="R101" s="243">
        <f>Q101*H101</f>
        <v>0</v>
      </c>
      <c r="S101" s="243">
        <v>0</v>
      </c>
      <c r="T101" s="244">
        <f>S101*H101</f>
        <v>0</v>
      </c>
      <c r="AR101" s="25" t="s">
        <v>238</v>
      </c>
      <c r="AT101" s="25" t="s">
        <v>151</v>
      </c>
      <c r="AU101" s="25" t="s">
        <v>80</v>
      </c>
      <c r="AY101" s="25" t="s">
        <v>148</v>
      </c>
      <c r="BE101" s="245">
        <f>IF(N101="základní",J101,0)</f>
        <v>0</v>
      </c>
      <c r="BF101" s="245">
        <f>IF(N101="snížená",J101,0)</f>
        <v>0</v>
      </c>
      <c r="BG101" s="245">
        <f>IF(N101="zákl. přenesená",J101,0)</f>
        <v>0</v>
      </c>
      <c r="BH101" s="245">
        <f>IF(N101="sníž. přenesená",J101,0)</f>
        <v>0</v>
      </c>
      <c r="BI101" s="245">
        <f>IF(N101="nulová",J101,0)</f>
        <v>0</v>
      </c>
      <c r="BJ101" s="25" t="s">
        <v>78</v>
      </c>
      <c r="BK101" s="245">
        <f>ROUND(I101*H101,2)</f>
        <v>0</v>
      </c>
      <c r="BL101" s="25" t="s">
        <v>238</v>
      </c>
      <c r="BM101" s="25" t="s">
        <v>1846</v>
      </c>
    </row>
    <row r="102" s="1" customFormat="1" ht="16.5" customHeight="1">
      <c r="B102" s="47"/>
      <c r="C102" s="279" t="s">
        <v>197</v>
      </c>
      <c r="D102" s="279" t="s">
        <v>188</v>
      </c>
      <c r="E102" s="280" t="s">
        <v>1847</v>
      </c>
      <c r="F102" s="281" t="s">
        <v>1848</v>
      </c>
      <c r="G102" s="282" t="s">
        <v>185</v>
      </c>
      <c r="H102" s="283">
        <v>2</v>
      </c>
      <c r="I102" s="284"/>
      <c r="J102" s="285">
        <f>ROUND(I102*H102,2)</f>
        <v>0</v>
      </c>
      <c r="K102" s="281" t="s">
        <v>155</v>
      </c>
      <c r="L102" s="286"/>
      <c r="M102" s="287" t="s">
        <v>21</v>
      </c>
      <c r="N102" s="288" t="s">
        <v>41</v>
      </c>
      <c r="O102" s="48"/>
      <c r="P102" s="243">
        <f>O102*H102</f>
        <v>0</v>
      </c>
      <c r="Q102" s="243">
        <v>0.00016000000000000001</v>
      </c>
      <c r="R102" s="243">
        <f>Q102*H102</f>
        <v>0.00032000000000000003</v>
      </c>
      <c r="S102" s="243">
        <v>0</v>
      </c>
      <c r="T102" s="244">
        <f>S102*H102</f>
        <v>0</v>
      </c>
      <c r="AR102" s="25" t="s">
        <v>332</v>
      </c>
      <c r="AT102" s="25" t="s">
        <v>188</v>
      </c>
      <c r="AU102" s="25" t="s">
        <v>80</v>
      </c>
      <c r="AY102" s="25" t="s">
        <v>148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5" t="s">
        <v>78</v>
      </c>
      <c r="BK102" s="245">
        <f>ROUND(I102*H102,2)</f>
        <v>0</v>
      </c>
      <c r="BL102" s="25" t="s">
        <v>238</v>
      </c>
      <c r="BM102" s="25" t="s">
        <v>1849</v>
      </c>
    </row>
    <row r="103" s="1" customFormat="1" ht="16.5" customHeight="1">
      <c r="B103" s="47"/>
      <c r="C103" s="279" t="s">
        <v>201</v>
      </c>
      <c r="D103" s="279" t="s">
        <v>188</v>
      </c>
      <c r="E103" s="280" t="s">
        <v>1850</v>
      </c>
      <c r="F103" s="281" t="s">
        <v>1851</v>
      </c>
      <c r="G103" s="282" t="s">
        <v>169</v>
      </c>
      <c r="H103" s="283">
        <v>3</v>
      </c>
      <c r="I103" s="284"/>
      <c r="J103" s="285">
        <f>ROUND(I103*H103,2)</f>
        <v>0</v>
      </c>
      <c r="K103" s="281" t="s">
        <v>21</v>
      </c>
      <c r="L103" s="286"/>
      <c r="M103" s="287" t="s">
        <v>21</v>
      </c>
      <c r="N103" s="288" t="s">
        <v>41</v>
      </c>
      <c r="O103" s="48"/>
      <c r="P103" s="243">
        <f>O103*H103</f>
        <v>0</v>
      </c>
      <c r="Q103" s="243">
        <v>0</v>
      </c>
      <c r="R103" s="243">
        <f>Q103*H103</f>
        <v>0</v>
      </c>
      <c r="S103" s="243">
        <v>0</v>
      </c>
      <c r="T103" s="244">
        <f>S103*H103</f>
        <v>0</v>
      </c>
      <c r="AR103" s="25" t="s">
        <v>332</v>
      </c>
      <c r="AT103" s="25" t="s">
        <v>188</v>
      </c>
      <c r="AU103" s="25" t="s">
        <v>80</v>
      </c>
      <c r="AY103" s="25" t="s">
        <v>148</v>
      </c>
      <c r="BE103" s="245">
        <f>IF(N103="základní",J103,0)</f>
        <v>0</v>
      </c>
      <c r="BF103" s="245">
        <f>IF(N103="snížená",J103,0)</f>
        <v>0</v>
      </c>
      <c r="BG103" s="245">
        <f>IF(N103="zákl. přenesená",J103,0)</f>
        <v>0</v>
      </c>
      <c r="BH103" s="245">
        <f>IF(N103="sníž. přenesená",J103,0)</f>
        <v>0</v>
      </c>
      <c r="BI103" s="245">
        <f>IF(N103="nulová",J103,0)</f>
        <v>0</v>
      </c>
      <c r="BJ103" s="25" t="s">
        <v>78</v>
      </c>
      <c r="BK103" s="245">
        <f>ROUND(I103*H103,2)</f>
        <v>0</v>
      </c>
      <c r="BL103" s="25" t="s">
        <v>238</v>
      </c>
      <c r="BM103" s="25" t="s">
        <v>1852</v>
      </c>
    </row>
    <row r="104" s="1" customFormat="1" ht="25.5" customHeight="1">
      <c r="B104" s="47"/>
      <c r="C104" s="234" t="s">
        <v>205</v>
      </c>
      <c r="D104" s="234" t="s">
        <v>151</v>
      </c>
      <c r="E104" s="235" t="s">
        <v>1853</v>
      </c>
      <c r="F104" s="236" t="s">
        <v>1854</v>
      </c>
      <c r="G104" s="237" t="s">
        <v>185</v>
      </c>
      <c r="H104" s="238">
        <v>2</v>
      </c>
      <c r="I104" s="239"/>
      <c r="J104" s="240">
        <f>ROUND(I104*H104,2)</f>
        <v>0</v>
      </c>
      <c r="K104" s="236" t="s">
        <v>155</v>
      </c>
      <c r="L104" s="73"/>
      <c r="M104" s="241" t="s">
        <v>21</v>
      </c>
      <c r="N104" s="242" t="s">
        <v>41</v>
      </c>
      <c r="O104" s="48"/>
      <c r="P104" s="243">
        <f>O104*H104</f>
        <v>0</v>
      </c>
      <c r="Q104" s="243">
        <v>0</v>
      </c>
      <c r="R104" s="243">
        <f>Q104*H104</f>
        <v>0</v>
      </c>
      <c r="S104" s="243">
        <v>0</v>
      </c>
      <c r="T104" s="244">
        <f>S104*H104</f>
        <v>0</v>
      </c>
      <c r="AR104" s="25" t="s">
        <v>238</v>
      </c>
      <c r="AT104" s="25" t="s">
        <v>151</v>
      </c>
      <c r="AU104" s="25" t="s">
        <v>80</v>
      </c>
      <c r="AY104" s="25" t="s">
        <v>148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5" t="s">
        <v>78</v>
      </c>
      <c r="BK104" s="245">
        <f>ROUND(I104*H104,2)</f>
        <v>0</v>
      </c>
      <c r="BL104" s="25" t="s">
        <v>238</v>
      </c>
      <c r="BM104" s="25" t="s">
        <v>1855</v>
      </c>
    </row>
    <row r="105" s="1" customFormat="1" ht="25.5" customHeight="1">
      <c r="B105" s="47"/>
      <c r="C105" s="279" t="s">
        <v>209</v>
      </c>
      <c r="D105" s="279" t="s">
        <v>188</v>
      </c>
      <c r="E105" s="280" t="s">
        <v>1856</v>
      </c>
      <c r="F105" s="281" t="s">
        <v>1857</v>
      </c>
      <c r="G105" s="282" t="s">
        <v>185</v>
      </c>
      <c r="H105" s="283">
        <v>2</v>
      </c>
      <c r="I105" s="284"/>
      <c r="J105" s="285">
        <f>ROUND(I105*H105,2)</f>
        <v>0</v>
      </c>
      <c r="K105" s="281" t="s">
        <v>155</v>
      </c>
      <c r="L105" s="286"/>
      <c r="M105" s="287" t="s">
        <v>21</v>
      </c>
      <c r="N105" s="288" t="s">
        <v>41</v>
      </c>
      <c r="O105" s="48"/>
      <c r="P105" s="243">
        <f>O105*H105</f>
        <v>0</v>
      </c>
      <c r="Q105" s="243">
        <v>5.0000000000000002E-05</v>
      </c>
      <c r="R105" s="243">
        <f>Q105*H105</f>
        <v>0.00010000000000000001</v>
      </c>
      <c r="S105" s="243">
        <v>0</v>
      </c>
      <c r="T105" s="244">
        <f>S105*H105</f>
        <v>0</v>
      </c>
      <c r="AR105" s="25" t="s">
        <v>332</v>
      </c>
      <c r="AT105" s="25" t="s">
        <v>188</v>
      </c>
      <c r="AU105" s="25" t="s">
        <v>80</v>
      </c>
      <c r="AY105" s="25" t="s">
        <v>148</v>
      </c>
      <c r="BE105" s="245">
        <f>IF(N105="základní",J105,0)</f>
        <v>0</v>
      </c>
      <c r="BF105" s="245">
        <f>IF(N105="snížená",J105,0)</f>
        <v>0</v>
      </c>
      <c r="BG105" s="245">
        <f>IF(N105="zákl. přenesená",J105,0)</f>
        <v>0</v>
      </c>
      <c r="BH105" s="245">
        <f>IF(N105="sníž. přenesená",J105,0)</f>
        <v>0</v>
      </c>
      <c r="BI105" s="245">
        <f>IF(N105="nulová",J105,0)</f>
        <v>0</v>
      </c>
      <c r="BJ105" s="25" t="s">
        <v>78</v>
      </c>
      <c r="BK105" s="245">
        <f>ROUND(I105*H105,2)</f>
        <v>0</v>
      </c>
      <c r="BL105" s="25" t="s">
        <v>238</v>
      </c>
      <c r="BM105" s="25" t="s">
        <v>1858</v>
      </c>
    </row>
    <row r="106" s="1" customFormat="1" ht="25.5" customHeight="1">
      <c r="B106" s="47"/>
      <c r="C106" s="234" t="s">
        <v>221</v>
      </c>
      <c r="D106" s="234" t="s">
        <v>151</v>
      </c>
      <c r="E106" s="235" t="s">
        <v>1928</v>
      </c>
      <c r="F106" s="236" t="s">
        <v>1929</v>
      </c>
      <c r="G106" s="237" t="s">
        <v>185</v>
      </c>
      <c r="H106" s="238">
        <v>2</v>
      </c>
      <c r="I106" s="239"/>
      <c r="J106" s="240">
        <f>ROUND(I106*H106,2)</f>
        <v>0</v>
      </c>
      <c r="K106" s="236" t="s">
        <v>155</v>
      </c>
      <c r="L106" s="73"/>
      <c r="M106" s="241" t="s">
        <v>21</v>
      </c>
      <c r="N106" s="242" t="s">
        <v>41</v>
      </c>
      <c r="O106" s="48"/>
      <c r="P106" s="243">
        <f>O106*H106</f>
        <v>0</v>
      </c>
      <c r="Q106" s="243">
        <v>0</v>
      </c>
      <c r="R106" s="243">
        <f>Q106*H106</f>
        <v>0</v>
      </c>
      <c r="S106" s="243">
        <v>0</v>
      </c>
      <c r="T106" s="244">
        <f>S106*H106</f>
        <v>0</v>
      </c>
      <c r="AR106" s="25" t="s">
        <v>238</v>
      </c>
      <c r="AT106" s="25" t="s">
        <v>151</v>
      </c>
      <c r="AU106" s="25" t="s">
        <v>80</v>
      </c>
      <c r="AY106" s="25" t="s">
        <v>148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5" t="s">
        <v>78</v>
      </c>
      <c r="BK106" s="245">
        <f>ROUND(I106*H106,2)</f>
        <v>0</v>
      </c>
      <c r="BL106" s="25" t="s">
        <v>238</v>
      </c>
      <c r="BM106" s="25" t="s">
        <v>1930</v>
      </c>
    </row>
    <row r="107" s="1" customFormat="1" ht="16.5" customHeight="1">
      <c r="B107" s="47"/>
      <c r="C107" s="279" t="s">
        <v>229</v>
      </c>
      <c r="D107" s="279" t="s">
        <v>188</v>
      </c>
      <c r="E107" s="280" t="s">
        <v>1931</v>
      </c>
      <c r="F107" s="281" t="s">
        <v>1932</v>
      </c>
      <c r="G107" s="282" t="s">
        <v>185</v>
      </c>
      <c r="H107" s="283">
        <v>2</v>
      </c>
      <c r="I107" s="284"/>
      <c r="J107" s="285">
        <f>ROUND(I107*H107,2)</f>
        <v>0</v>
      </c>
      <c r="K107" s="281" t="s">
        <v>21</v>
      </c>
      <c r="L107" s="286"/>
      <c r="M107" s="287" t="s">
        <v>21</v>
      </c>
      <c r="N107" s="288" t="s">
        <v>41</v>
      </c>
      <c r="O107" s="48"/>
      <c r="P107" s="243">
        <f>O107*H107</f>
        <v>0</v>
      </c>
      <c r="Q107" s="243">
        <v>8.0000000000000007E-05</v>
      </c>
      <c r="R107" s="243">
        <f>Q107*H107</f>
        <v>0.00016000000000000001</v>
      </c>
      <c r="S107" s="243">
        <v>0</v>
      </c>
      <c r="T107" s="244">
        <f>S107*H107</f>
        <v>0</v>
      </c>
      <c r="AR107" s="25" t="s">
        <v>332</v>
      </c>
      <c r="AT107" s="25" t="s">
        <v>188</v>
      </c>
      <c r="AU107" s="25" t="s">
        <v>80</v>
      </c>
      <c r="AY107" s="25" t="s">
        <v>148</v>
      </c>
      <c r="BE107" s="245">
        <f>IF(N107="základní",J107,0)</f>
        <v>0</v>
      </c>
      <c r="BF107" s="245">
        <f>IF(N107="snížená",J107,0)</f>
        <v>0</v>
      </c>
      <c r="BG107" s="245">
        <f>IF(N107="zákl. přenesená",J107,0)</f>
        <v>0</v>
      </c>
      <c r="BH107" s="245">
        <f>IF(N107="sníž. přenesená",J107,0)</f>
        <v>0</v>
      </c>
      <c r="BI107" s="245">
        <f>IF(N107="nulová",J107,0)</f>
        <v>0</v>
      </c>
      <c r="BJ107" s="25" t="s">
        <v>78</v>
      </c>
      <c r="BK107" s="245">
        <f>ROUND(I107*H107,2)</f>
        <v>0</v>
      </c>
      <c r="BL107" s="25" t="s">
        <v>238</v>
      </c>
      <c r="BM107" s="25" t="s">
        <v>1933</v>
      </c>
    </row>
    <row r="108" s="1" customFormat="1" ht="16.5" customHeight="1">
      <c r="B108" s="47"/>
      <c r="C108" s="279" t="s">
        <v>10</v>
      </c>
      <c r="D108" s="279" t="s">
        <v>188</v>
      </c>
      <c r="E108" s="280" t="s">
        <v>1934</v>
      </c>
      <c r="F108" s="281" t="s">
        <v>1935</v>
      </c>
      <c r="G108" s="282" t="s">
        <v>185</v>
      </c>
      <c r="H108" s="283">
        <v>2</v>
      </c>
      <c r="I108" s="284"/>
      <c r="J108" s="285">
        <f>ROUND(I108*H108,2)</f>
        <v>0</v>
      </c>
      <c r="K108" s="281" t="s">
        <v>21</v>
      </c>
      <c r="L108" s="286"/>
      <c r="M108" s="287" t="s">
        <v>21</v>
      </c>
      <c r="N108" s="288" t="s">
        <v>41</v>
      </c>
      <c r="O108" s="48"/>
      <c r="P108" s="243">
        <f>O108*H108</f>
        <v>0</v>
      </c>
      <c r="Q108" s="243">
        <v>0.001</v>
      </c>
      <c r="R108" s="243">
        <f>Q108*H108</f>
        <v>0.002</v>
      </c>
      <c r="S108" s="243">
        <v>0</v>
      </c>
      <c r="T108" s="244">
        <f>S108*H108</f>
        <v>0</v>
      </c>
      <c r="AR108" s="25" t="s">
        <v>332</v>
      </c>
      <c r="AT108" s="25" t="s">
        <v>188</v>
      </c>
      <c r="AU108" s="25" t="s">
        <v>80</v>
      </c>
      <c r="AY108" s="25" t="s">
        <v>148</v>
      </c>
      <c r="BE108" s="245">
        <f>IF(N108="základní",J108,0)</f>
        <v>0</v>
      </c>
      <c r="BF108" s="245">
        <f>IF(N108="snížená",J108,0)</f>
        <v>0</v>
      </c>
      <c r="BG108" s="245">
        <f>IF(N108="zákl. přenesená",J108,0)</f>
        <v>0</v>
      </c>
      <c r="BH108" s="245">
        <f>IF(N108="sníž. přenesená",J108,0)</f>
        <v>0</v>
      </c>
      <c r="BI108" s="245">
        <f>IF(N108="nulová",J108,0)</f>
        <v>0</v>
      </c>
      <c r="BJ108" s="25" t="s">
        <v>78</v>
      </c>
      <c r="BK108" s="245">
        <f>ROUND(I108*H108,2)</f>
        <v>0</v>
      </c>
      <c r="BL108" s="25" t="s">
        <v>238</v>
      </c>
      <c r="BM108" s="25" t="s">
        <v>1936</v>
      </c>
    </row>
    <row r="109" s="1" customFormat="1" ht="38.25" customHeight="1">
      <c r="B109" s="47"/>
      <c r="C109" s="234" t="s">
        <v>238</v>
      </c>
      <c r="D109" s="234" t="s">
        <v>151</v>
      </c>
      <c r="E109" s="235" t="s">
        <v>1859</v>
      </c>
      <c r="F109" s="236" t="s">
        <v>1860</v>
      </c>
      <c r="G109" s="237" t="s">
        <v>185</v>
      </c>
      <c r="H109" s="238">
        <v>3</v>
      </c>
      <c r="I109" s="239"/>
      <c r="J109" s="240">
        <f>ROUND(I109*H109,2)</f>
        <v>0</v>
      </c>
      <c r="K109" s="236" t="s">
        <v>155</v>
      </c>
      <c r="L109" s="73"/>
      <c r="M109" s="241" t="s">
        <v>21</v>
      </c>
      <c r="N109" s="242" t="s">
        <v>41</v>
      </c>
      <c r="O109" s="48"/>
      <c r="P109" s="243">
        <f>O109*H109</f>
        <v>0</v>
      </c>
      <c r="Q109" s="243">
        <v>0</v>
      </c>
      <c r="R109" s="243">
        <f>Q109*H109</f>
        <v>0</v>
      </c>
      <c r="S109" s="243">
        <v>0</v>
      </c>
      <c r="T109" s="244">
        <f>S109*H109</f>
        <v>0</v>
      </c>
      <c r="AR109" s="25" t="s">
        <v>238</v>
      </c>
      <c r="AT109" s="25" t="s">
        <v>151</v>
      </c>
      <c r="AU109" s="25" t="s">
        <v>80</v>
      </c>
      <c r="AY109" s="25" t="s">
        <v>148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5" t="s">
        <v>78</v>
      </c>
      <c r="BK109" s="245">
        <f>ROUND(I109*H109,2)</f>
        <v>0</v>
      </c>
      <c r="BL109" s="25" t="s">
        <v>238</v>
      </c>
      <c r="BM109" s="25" t="s">
        <v>1861</v>
      </c>
    </row>
    <row r="110" s="1" customFormat="1" ht="16.5" customHeight="1">
      <c r="B110" s="47"/>
      <c r="C110" s="279" t="s">
        <v>242</v>
      </c>
      <c r="D110" s="279" t="s">
        <v>188</v>
      </c>
      <c r="E110" s="280" t="s">
        <v>1862</v>
      </c>
      <c r="F110" s="281" t="s">
        <v>1863</v>
      </c>
      <c r="G110" s="282" t="s">
        <v>185</v>
      </c>
      <c r="H110" s="283">
        <v>3</v>
      </c>
      <c r="I110" s="284"/>
      <c r="J110" s="285">
        <f>ROUND(I110*H110,2)</f>
        <v>0</v>
      </c>
      <c r="K110" s="281" t="s">
        <v>155</v>
      </c>
      <c r="L110" s="286"/>
      <c r="M110" s="287" t="s">
        <v>21</v>
      </c>
      <c r="N110" s="288" t="s">
        <v>41</v>
      </c>
      <c r="O110" s="48"/>
      <c r="P110" s="243">
        <f>O110*H110</f>
        <v>0</v>
      </c>
      <c r="Q110" s="243">
        <v>0.00024000000000000001</v>
      </c>
      <c r="R110" s="243">
        <f>Q110*H110</f>
        <v>0.00072000000000000005</v>
      </c>
      <c r="S110" s="243">
        <v>0</v>
      </c>
      <c r="T110" s="244">
        <f>S110*H110</f>
        <v>0</v>
      </c>
      <c r="AR110" s="25" t="s">
        <v>332</v>
      </c>
      <c r="AT110" s="25" t="s">
        <v>188</v>
      </c>
      <c r="AU110" s="25" t="s">
        <v>80</v>
      </c>
      <c r="AY110" s="25" t="s">
        <v>148</v>
      </c>
      <c r="BE110" s="245">
        <f>IF(N110="základní",J110,0)</f>
        <v>0</v>
      </c>
      <c r="BF110" s="245">
        <f>IF(N110="snížená",J110,0)</f>
        <v>0</v>
      </c>
      <c r="BG110" s="245">
        <f>IF(N110="zákl. přenesená",J110,0)</f>
        <v>0</v>
      </c>
      <c r="BH110" s="245">
        <f>IF(N110="sníž. přenesená",J110,0)</f>
        <v>0</v>
      </c>
      <c r="BI110" s="245">
        <f>IF(N110="nulová",J110,0)</f>
        <v>0</v>
      </c>
      <c r="BJ110" s="25" t="s">
        <v>78</v>
      </c>
      <c r="BK110" s="245">
        <f>ROUND(I110*H110,2)</f>
        <v>0</v>
      </c>
      <c r="BL110" s="25" t="s">
        <v>238</v>
      </c>
      <c r="BM110" s="25" t="s">
        <v>1864</v>
      </c>
    </row>
    <row r="111" s="1" customFormat="1" ht="25.5" customHeight="1">
      <c r="B111" s="47"/>
      <c r="C111" s="234" t="s">
        <v>246</v>
      </c>
      <c r="D111" s="234" t="s">
        <v>151</v>
      </c>
      <c r="E111" s="235" t="s">
        <v>1871</v>
      </c>
      <c r="F111" s="236" t="s">
        <v>1872</v>
      </c>
      <c r="G111" s="237" t="s">
        <v>185</v>
      </c>
      <c r="H111" s="238">
        <v>2</v>
      </c>
      <c r="I111" s="239"/>
      <c r="J111" s="240">
        <f>ROUND(I111*H111,2)</f>
        <v>0</v>
      </c>
      <c r="K111" s="236" t="s">
        <v>155</v>
      </c>
      <c r="L111" s="73"/>
      <c r="M111" s="241" t="s">
        <v>21</v>
      </c>
      <c r="N111" s="242" t="s">
        <v>41</v>
      </c>
      <c r="O111" s="48"/>
      <c r="P111" s="243">
        <f>O111*H111</f>
        <v>0</v>
      </c>
      <c r="Q111" s="243">
        <v>0</v>
      </c>
      <c r="R111" s="243">
        <f>Q111*H111</f>
        <v>0</v>
      </c>
      <c r="S111" s="243">
        <v>0</v>
      </c>
      <c r="T111" s="244">
        <f>S111*H111</f>
        <v>0</v>
      </c>
      <c r="AR111" s="25" t="s">
        <v>238</v>
      </c>
      <c r="AT111" s="25" t="s">
        <v>151</v>
      </c>
      <c r="AU111" s="25" t="s">
        <v>80</v>
      </c>
      <c r="AY111" s="25" t="s">
        <v>148</v>
      </c>
      <c r="BE111" s="245">
        <f>IF(N111="základní",J111,0)</f>
        <v>0</v>
      </c>
      <c r="BF111" s="245">
        <f>IF(N111="snížená",J111,0)</f>
        <v>0</v>
      </c>
      <c r="BG111" s="245">
        <f>IF(N111="zákl. přenesená",J111,0)</f>
        <v>0</v>
      </c>
      <c r="BH111" s="245">
        <f>IF(N111="sníž. přenesená",J111,0)</f>
        <v>0</v>
      </c>
      <c r="BI111" s="245">
        <f>IF(N111="nulová",J111,0)</f>
        <v>0</v>
      </c>
      <c r="BJ111" s="25" t="s">
        <v>78</v>
      </c>
      <c r="BK111" s="245">
        <f>ROUND(I111*H111,2)</f>
        <v>0</v>
      </c>
      <c r="BL111" s="25" t="s">
        <v>238</v>
      </c>
      <c r="BM111" s="25" t="s">
        <v>1873</v>
      </c>
    </row>
    <row r="112" s="1" customFormat="1" ht="16.5" customHeight="1">
      <c r="B112" s="47"/>
      <c r="C112" s="279" t="s">
        <v>250</v>
      </c>
      <c r="D112" s="279" t="s">
        <v>188</v>
      </c>
      <c r="E112" s="280" t="s">
        <v>1874</v>
      </c>
      <c r="F112" s="281" t="s">
        <v>1875</v>
      </c>
      <c r="G112" s="282" t="s">
        <v>185</v>
      </c>
      <c r="H112" s="283">
        <v>2</v>
      </c>
      <c r="I112" s="284"/>
      <c r="J112" s="285">
        <f>ROUND(I112*H112,2)</f>
        <v>0</v>
      </c>
      <c r="K112" s="281" t="s">
        <v>21</v>
      </c>
      <c r="L112" s="286"/>
      <c r="M112" s="287" t="s">
        <v>21</v>
      </c>
      <c r="N112" s="288" t="s">
        <v>41</v>
      </c>
      <c r="O112" s="48"/>
      <c r="P112" s="243">
        <f>O112*H112</f>
        <v>0</v>
      </c>
      <c r="Q112" s="243">
        <v>0.00022000000000000001</v>
      </c>
      <c r="R112" s="243">
        <f>Q112*H112</f>
        <v>0.00044000000000000002</v>
      </c>
      <c r="S112" s="243">
        <v>0</v>
      </c>
      <c r="T112" s="244">
        <f>S112*H112</f>
        <v>0</v>
      </c>
      <c r="AR112" s="25" t="s">
        <v>332</v>
      </c>
      <c r="AT112" s="25" t="s">
        <v>188</v>
      </c>
      <c r="AU112" s="25" t="s">
        <v>80</v>
      </c>
      <c r="AY112" s="25" t="s">
        <v>148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5" t="s">
        <v>78</v>
      </c>
      <c r="BK112" s="245">
        <f>ROUND(I112*H112,2)</f>
        <v>0</v>
      </c>
      <c r="BL112" s="25" t="s">
        <v>238</v>
      </c>
      <c r="BM112" s="25" t="s">
        <v>1876</v>
      </c>
    </row>
    <row r="113" s="1" customFormat="1" ht="16.5" customHeight="1">
      <c r="B113" s="47"/>
      <c r="C113" s="234" t="s">
        <v>254</v>
      </c>
      <c r="D113" s="234" t="s">
        <v>151</v>
      </c>
      <c r="E113" s="235" t="s">
        <v>1937</v>
      </c>
      <c r="F113" s="236" t="s">
        <v>1938</v>
      </c>
      <c r="G113" s="237" t="s">
        <v>185</v>
      </c>
      <c r="H113" s="238">
        <v>1</v>
      </c>
      <c r="I113" s="239"/>
      <c r="J113" s="240">
        <f>ROUND(I113*H113,2)</f>
        <v>0</v>
      </c>
      <c r="K113" s="236" t="s">
        <v>155</v>
      </c>
      <c r="L113" s="73"/>
      <c r="M113" s="241" t="s">
        <v>21</v>
      </c>
      <c r="N113" s="242" t="s">
        <v>41</v>
      </c>
      <c r="O113" s="48"/>
      <c r="P113" s="243">
        <f>O113*H113</f>
        <v>0</v>
      </c>
      <c r="Q113" s="243">
        <v>0</v>
      </c>
      <c r="R113" s="243">
        <f>Q113*H113</f>
        <v>0</v>
      </c>
      <c r="S113" s="243">
        <v>0</v>
      </c>
      <c r="T113" s="244">
        <f>S113*H113</f>
        <v>0</v>
      </c>
      <c r="AR113" s="25" t="s">
        <v>238</v>
      </c>
      <c r="AT113" s="25" t="s">
        <v>151</v>
      </c>
      <c r="AU113" s="25" t="s">
        <v>80</v>
      </c>
      <c r="AY113" s="25" t="s">
        <v>148</v>
      </c>
      <c r="BE113" s="245">
        <f>IF(N113="základní",J113,0)</f>
        <v>0</v>
      </c>
      <c r="BF113" s="245">
        <f>IF(N113="snížená",J113,0)</f>
        <v>0</v>
      </c>
      <c r="BG113" s="245">
        <f>IF(N113="zákl. přenesená",J113,0)</f>
        <v>0</v>
      </c>
      <c r="BH113" s="245">
        <f>IF(N113="sníž. přenesená",J113,0)</f>
        <v>0</v>
      </c>
      <c r="BI113" s="245">
        <f>IF(N113="nulová",J113,0)</f>
        <v>0</v>
      </c>
      <c r="BJ113" s="25" t="s">
        <v>78</v>
      </c>
      <c r="BK113" s="245">
        <f>ROUND(I113*H113,2)</f>
        <v>0</v>
      </c>
      <c r="BL113" s="25" t="s">
        <v>238</v>
      </c>
      <c r="BM113" s="25" t="s">
        <v>1939</v>
      </c>
    </row>
    <row r="114" s="1" customFormat="1" ht="16.5" customHeight="1">
      <c r="B114" s="47"/>
      <c r="C114" s="279" t="s">
        <v>9</v>
      </c>
      <c r="D114" s="279" t="s">
        <v>188</v>
      </c>
      <c r="E114" s="280" t="s">
        <v>1940</v>
      </c>
      <c r="F114" s="281" t="s">
        <v>1941</v>
      </c>
      <c r="G114" s="282" t="s">
        <v>185</v>
      </c>
      <c r="H114" s="283">
        <v>1</v>
      </c>
      <c r="I114" s="284"/>
      <c r="J114" s="285">
        <f>ROUND(I114*H114,2)</f>
        <v>0</v>
      </c>
      <c r="K114" s="281" t="s">
        <v>21</v>
      </c>
      <c r="L114" s="286"/>
      <c r="M114" s="287" t="s">
        <v>21</v>
      </c>
      <c r="N114" s="288" t="s">
        <v>41</v>
      </c>
      <c r="O114" s="48"/>
      <c r="P114" s="243">
        <f>O114*H114</f>
        <v>0</v>
      </c>
      <c r="Q114" s="243">
        <v>0</v>
      </c>
      <c r="R114" s="243">
        <f>Q114*H114</f>
        <v>0</v>
      </c>
      <c r="S114" s="243">
        <v>0</v>
      </c>
      <c r="T114" s="244">
        <f>S114*H114</f>
        <v>0</v>
      </c>
      <c r="AR114" s="25" t="s">
        <v>332</v>
      </c>
      <c r="AT114" s="25" t="s">
        <v>188</v>
      </c>
      <c r="AU114" s="25" t="s">
        <v>80</v>
      </c>
      <c r="AY114" s="25" t="s">
        <v>148</v>
      </c>
      <c r="BE114" s="245">
        <f>IF(N114="základní",J114,0)</f>
        <v>0</v>
      </c>
      <c r="BF114" s="245">
        <f>IF(N114="snížená",J114,0)</f>
        <v>0</v>
      </c>
      <c r="BG114" s="245">
        <f>IF(N114="zákl. přenesená",J114,0)</f>
        <v>0</v>
      </c>
      <c r="BH114" s="245">
        <f>IF(N114="sníž. přenesená",J114,0)</f>
        <v>0</v>
      </c>
      <c r="BI114" s="245">
        <f>IF(N114="nulová",J114,0)</f>
        <v>0</v>
      </c>
      <c r="BJ114" s="25" t="s">
        <v>78</v>
      </c>
      <c r="BK114" s="245">
        <f>ROUND(I114*H114,2)</f>
        <v>0</v>
      </c>
      <c r="BL114" s="25" t="s">
        <v>238</v>
      </c>
      <c r="BM114" s="25" t="s">
        <v>1942</v>
      </c>
    </row>
    <row r="115" s="1" customFormat="1" ht="25.5" customHeight="1">
      <c r="B115" s="47"/>
      <c r="C115" s="234" t="s">
        <v>264</v>
      </c>
      <c r="D115" s="234" t="s">
        <v>151</v>
      </c>
      <c r="E115" s="235" t="s">
        <v>1879</v>
      </c>
      <c r="F115" s="236" t="s">
        <v>1880</v>
      </c>
      <c r="G115" s="237" t="s">
        <v>185</v>
      </c>
      <c r="H115" s="238">
        <v>12</v>
      </c>
      <c r="I115" s="239"/>
      <c r="J115" s="240">
        <f>ROUND(I115*H115,2)</f>
        <v>0</v>
      </c>
      <c r="K115" s="236" t="s">
        <v>155</v>
      </c>
      <c r="L115" s="73"/>
      <c r="M115" s="241" t="s">
        <v>21</v>
      </c>
      <c r="N115" s="242" t="s">
        <v>41</v>
      </c>
      <c r="O115" s="48"/>
      <c r="P115" s="243">
        <f>O115*H115</f>
        <v>0</v>
      </c>
      <c r="Q115" s="243">
        <v>0</v>
      </c>
      <c r="R115" s="243">
        <f>Q115*H115</f>
        <v>0</v>
      </c>
      <c r="S115" s="243">
        <v>0</v>
      </c>
      <c r="T115" s="244">
        <f>S115*H115</f>
        <v>0</v>
      </c>
      <c r="AR115" s="25" t="s">
        <v>238</v>
      </c>
      <c r="AT115" s="25" t="s">
        <v>151</v>
      </c>
      <c r="AU115" s="25" t="s">
        <v>80</v>
      </c>
      <c r="AY115" s="25" t="s">
        <v>148</v>
      </c>
      <c r="BE115" s="245">
        <f>IF(N115="základní",J115,0)</f>
        <v>0</v>
      </c>
      <c r="BF115" s="245">
        <f>IF(N115="snížená",J115,0)</f>
        <v>0</v>
      </c>
      <c r="BG115" s="245">
        <f>IF(N115="zákl. přenesená",J115,0)</f>
        <v>0</v>
      </c>
      <c r="BH115" s="245">
        <f>IF(N115="sníž. přenesená",J115,0)</f>
        <v>0</v>
      </c>
      <c r="BI115" s="245">
        <f>IF(N115="nulová",J115,0)</f>
        <v>0</v>
      </c>
      <c r="BJ115" s="25" t="s">
        <v>78</v>
      </c>
      <c r="BK115" s="245">
        <f>ROUND(I115*H115,2)</f>
        <v>0</v>
      </c>
      <c r="BL115" s="25" t="s">
        <v>238</v>
      </c>
      <c r="BM115" s="25" t="s">
        <v>1881</v>
      </c>
    </row>
    <row r="116" s="1" customFormat="1" ht="16.5" customHeight="1">
      <c r="B116" s="47"/>
      <c r="C116" s="279" t="s">
        <v>269</v>
      </c>
      <c r="D116" s="279" t="s">
        <v>188</v>
      </c>
      <c r="E116" s="280" t="s">
        <v>1882</v>
      </c>
      <c r="F116" s="281" t="s">
        <v>1883</v>
      </c>
      <c r="G116" s="282" t="s">
        <v>185</v>
      </c>
      <c r="H116" s="283">
        <v>12</v>
      </c>
      <c r="I116" s="284"/>
      <c r="J116" s="285">
        <f>ROUND(I116*H116,2)</f>
        <v>0</v>
      </c>
      <c r="K116" s="281" t="s">
        <v>155</v>
      </c>
      <c r="L116" s="286"/>
      <c r="M116" s="287" t="s">
        <v>21</v>
      </c>
      <c r="N116" s="288" t="s">
        <v>41</v>
      </c>
      <c r="O116" s="48"/>
      <c r="P116" s="243">
        <f>O116*H116</f>
        <v>0</v>
      </c>
      <c r="Q116" s="243">
        <v>0.0025999999999999999</v>
      </c>
      <c r="R116" s="243">
        <f>Q116*H116</f>
        <v>0.031199999999999999</v>
      </c>
      <c r="S116" s="243">
        <v>0</v>
      </c>
      <c r="T116" s="244">
        <f>S116*H116</f>
        <v>0</v>
      </c>
      <c r="AR116" s="25" t="s">
        <v>332</v>
      </c>
      <c r="AT116" s="25" t="s">
        <v>188</v>
      </c>
      <c r="AU116" s="25" t="s">
        <v>80</v>
      </c>
      <c r="AY116" s="25" t="s">
        <v>148</v>
      </c>
      <c r="BE116" s="245">
        <f>IF(N116="základní",J116,0)</f>
        <v>0</v>
      </c>
      <c r="BF116" s="245">
        <f>IF(N116="snížená",J116,0)</f>
        <v>0</v>
      </c>
      <c r="BG116" s="245">
        <f>IF(N116="zákl. přenesená",J116,0)</f>
        <v>0</v>
      </c>
      <c r="BH116" s="245">
        <f>IF(N116="sníž. přenesená",J116,0)</f>
        <v>0</v>
      </c>
      <c r="BI116" s="245">
        <f>IF(N116="nulová",J116,0)</f>
        <v>0</v>
      </c>
      <c r="BJ116" s="25" t="s">
        <v>78</v>
      </c>
      <c r="BK116" s="245">
        <f>ROUND(I116*H116,2)</f>
        <v>0</v>
      </c>
      <c r="BL116" s="25" t="s">
        <v>238</v>
      </c>
      <c r="BM116" s="25" t="s">
        <v>1884</v>
      </c>
    </row>
    <row r="117" s="1" customFormat="1" ht="16.5" customHeight="1">
      <c r="B117" s="47"/>
      <c r="C117" s="234" t="s">
        <v>273</v>
      </c>
      <c r="D117" s="234" t="s">
        <v>151</v>
      </c>
      <c r="E117" s="235" t="s">
        <v>1885</v>
      </c>
      <c r="F117" s="236" t="s">
        <v>1886</v>
      </c>
      <c r="G117" s="237" t="s">
        <v>185</v>
      </c>
      <c r="H117" s="238">
        <v>1</v>
      </c>
      <c r="I117" s="239"/>
      <c r="J117" s="240">
        <f>ROUND(I117*H117,2)</f>
        <v>0</v>
      </c>
      <c r="K117" s="236" t="s">
        <v>21</v>
      </c>
      <c r="L117" s="73"/>
      <c r="M117" s="241" t="s">
        <v>21</v>
      </c>
      <c r="N117" s="242" t="s">
        <v>41</v>
      </c>
      <c r="O117" s="48"/>
      <c r="P117" s="243">
        <f>O117*H117</f>
        <v>0</v>
      </c>
      <c r="Q117" s="243">
        <v>0</v>
      </c>
      <c r="R117" s="243">
        <f>Q117*H117</f>
        <v>0</v>
      </c>
      <c r="S117" s="243">
        <v>0</v>
      </c>
      <c r="T117" s="244">
        <f>S117*H117</f>
        <v>0</v>
      </c>
      <c r="AR117" s="25" t="s">
        <v>238</v>
      </c>
      <c r="AT117" s="25" t="s">
        <v>151</v>
      </c>
      <c r="AU117" s="25" t="s">
        <v>80</v>
      </c>
      <c r="AY117" s="25" t="s">
        <v>148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5" t="s">
        <v>78</v>
      </c>
      <c r="BK117" s="245">
        <f>ROUND(I117*H117,2)</f>
        <v>0</v>
      </c>
      <c r="BL117" s="25" t="s">
        <v>238</v>
      </c>
      <c r="BM117" s="25" t="s">
        <v>1887</v>
      </c>
    </row>
    <row r="118" s="1" customFormat="1" ht="16.5" customHeight="1">
      <c r="B118" s="47"/>
      <c r="C118" s="279" t="s">
        <v>283</v>
      </c>
      <c r="D118" s="279" t="s">
        <v>188</v>
      </c>
      <c r="E118" s="280" t="s">
        <v>1888</v>
      </c>
      <c r="F118" s="281" t="s">
        <v>1889</v>
      </c>
      <c r="G118" s="282" t="s">
        <v>185</v>
      </c>
      <c r="H118" s="283">
        <v>1</v>
      </c>
      <c r="I118" s="284"/>
      <c r="J118" s="285">
        <f>ROUND(I118*H118,2)</f>
        <v>0</v>
      </c>
      <c r="K118" s="281" t="s">
        <v>21</v>
      </c>
      <c r="L118" s="286"/>
      <c r="M118" s="287" t="s">
        <v>21</v>
      </c>
      <c r="N118" s="288" t="s">
        <v>41</v>
      </c>
      <c r="O118" s="48"/>
      <c r="P118" s="243">
        <f>O118*H118</f>
        <v>0</v>
      </c>
      <c r="Q118" s="243">
        <v>0.00040000000000000002</v>
      </c>
      <c r="R118" s="243">
        <f>Q118*H118</f>
        <v>0.00040000000000000002</v>
      </c>
      <c r="S118" s="243">
        <v>0</v>
      </c>
      <c r="T118" s="244">
        <f>S118*H118</f>
        <v>0</v>
      </c>
      <c r="AR118" s="25" t="s">
        <v>332</v>
      </c>
      <c r="AT118" s="25" t="s">
        <v>188</v>
      </c>
      <c r="AU118" s="25" t="s">
        <v>80</v>
      </c>
      <c r="AY118" s="25" t="s">
        <v>148</v>
      </c>
      <c r="BE118" s="245">
        <f>IF(N118="základní",J118,0)</f>
        <v>0</v>
      </c>
      <c r="BF118" s="245">
        <f>IF(N118="snížená",J118,0)</f>
        <v>0</v>
      </c>
      <c r="BG118" s="245">
        <f>IF(N118="zákl. přenesená",J118,0)</f>
        <v>0</v>
      </c>
      <c r="BH118" s="245">
        <f>IF(N118="sníž. přenesená",J118,0)</f>
        <v>0</v>
      </c>
      <c r="BI118" s="245">
        <f>IF(N118="nulová",J118,0)</f>
        <v>0</v>
      </c>
      <c r="BJ118" s="25" t="s">
        <v>78</v>
      </c>
      <c r="BK118" s="245">
        <f>ROUND(I118*H118,2)</f>
        <v>0</v>
      </c>
      <c r="BL118" s="25" t="s">
        <v>238</v>
      </c>
      <c r="BM118" s="25" t="s">
        <v>1890</v>
      </c>
    </row>
    <row r="119" s="1" customFormat="1" ht="16.5" customHeight="1">
      <c r="B119" s="47"/>
      <c r="C119" s="234" t="s">
        <v>294</v>
      </c>
      <c r="D119" s="234" t="s">
        <v>151</v>
      </c>
      <c r="E119" s="235" t="s">
        <v>1943</v>
      </c>
      <c r="F119" s="236" t="s">
        <v>1892</v>
      </c>
      <c r="G119" s="237" t="s">
        <v>185</v>
      </c>
      <c r="H119" s="238">
        <v>1</v>
      </c>
      <c r="I119" s="239"/>
      <c r="J119" s="240">
        <f>ROUND(I119*H119,2)</f>
        <v>0</v>
      </c>
      <c r="K119" s="236" t="s">
        <v>21</v>
      </c>
      <c r="L119" s="73"/>
      <c r="M119" s="241" t="s">
        <v>21</v>
      </c>
      <c r="N119" s="242" t="s">
        <v>41</v>
      </c>
      <c r="O119" s="48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AR119" s="25" t="s">
        <v>238</v>
      </c>
      <c r="AT119" s="25" t="s">
        <v>151</v>
      </c>
      <c r="AU119" s="25" t="s">
        <v>80</v>
      </c>
      <c r="AY119" s="25" t="s">
        <v>148</v>
      </c>
      <c r="BE119" s="245">
        <f>IF(N119="základní",J119,0)</f>
        <v>0</v>
      </c>
      <c r="BF119" s="245">
        <f>IF(N119="snížená",J119,0)</f>
        <v>0</v>
      </c>
      <c r="BG119" s="245">
        <f>IF(N119="zákl. přenesená",J119,0)</f>
        <v>0</v>
      </c>
      <c r="BH119" s="245">
        <f>IF(N119="sníž. přenesená",J119,0)</f>
        <v>0</v>
      </c>
      <c r="BI119" s="245">
        <f>IF(N119="nulová",J119,0)</f>
        <v>0</v>
      </c>
      <c r="BJ119" s="25" t="s">
        <v>78</v>
      </c>
      <c r="BK119" s="245">
        <f>ROUND(I119*H119,2)</f>
        <v>0</v>
      </c>
      <c r="BL119" s="25" t="s">
        <v>238</v>
      </c>
      <c r="BM119" s="25" t="s">
        <v>1893</v>
      </c>
    </row>
    <row r="120" s="1" customFormat="1" ht="16.5" customHeight="1">
      <c r="B120" s="47"/>
      <c r="C120" s="279" t="s">
        <v>301</v>
      </c>
      <c r="D120" s="279" t="s">
        <v>188</v>
      </c>
      <c r="E120" s="280" t="s">
        <v>1896</v>
      </c>
      <c r="F120" s="281" t="s">
        <v>1897</v>
      </c>
      <c r="G120" s="282" t="s">
        <v>1768</v>
      </c>
      <c r="H120" s="283">
        <v>20</v>
      </c>
      <c r="I120" s="284"/>
      <c r="J120" s="285">
        <f>ROUND(I120*H120,2)</f>
        <v>0</v>
      </c>
      <c r="K120" s="281" t="s">
        <v>155</v>
      </c>
      <c r="L120" s="286"/>
      <c r="M120" s="287" t="s">
        <v>21</v>
      </c>
      <c r="N120" s="288" t="s">
        <v>41</v>
      </c>
      <c r="O120" s="48"/>
      <c r="P120" s="243">
        <f>O120*H120</f>
        <v>0</v>
      </c>
      <c r="Q120" s="243">
        <v>0.001</v>
      </c>
      <c r="R120" s="243">
        <f>Q120*H120</f>
        <v>0.02</v>
      </c>
      <c r="S120" s="243">
        <v>0</v>
      </c>
      <c r="T120" s="244">
        <f>S120*H120</f>
        <v>0</v>
      </c>
      <c r="AR120" s="25" t="s">
        <v>332</v>
      </c>
      <c r="AT120" s="25" t="s">
        <v>188</v>
      </c>
      <c r="AU120" s="25" t="s">
        <v>80</v>
      </c>
      <c r="AY120" s="25" t="s">
        <v>148</v>
      </c>
      <c r="BE120" s="245">
        <f>IF(N120="základní",J120,0)</f>
        <v>0</v>
      </c>
      <c r="BF120" s="245">
        <f>IF(N120="snížená",J120,0)</f>
        <v>0</v>
      </c>
      <c r="BG120" s="245">
        <f>IF(N120="zákl. přenesená",J120,0)</f>
        <v>0</v>
      </c>
      <c r="BH120" s="245">
        <f>IF(N120="sníž. přenesená",J120,0)</f>
        <v>0</v>
      </c>
      <c r="BI120" s="245">
        <f>IF(N120="nulová",J120,0)</f>
        <v>0</v>
      </c>
      <c r="BJ120" s="25" t="s">
        <v>78</v>
      </c>
      <c r="BK120" s="245">
        <f>ROUND(I120*H120,2)</f>
        <v>0</v>
      </c>
      <c r="BL120" s="25" t="s">
        <v>238</v>
      </c>
      <c r="BM120" s="25" t="s">
        <v>1898</v>
      </c>
    </row>
    <row r="121" s="1" customFormat="1" ht="25.5" customHeight="1">
      <c r="B121" s="47"/>
      <c r="C121" s="234" t="s">
        <v>307</v>
      </c>
      <c r="D121" s="234" t="s">
        <v>151</v>
      </c>
      <c r="E121" s="235" t="s">
        <v>1944</v>
      </c>
      <c r="F121" s="236" t="s">
        <v>1945</v>
      </c>
      <c r="G121" s="237" t="s">
        <v>185</v>
      </c>
      <c r="H121" s="238">
        <v>29</v>
      </c>
      <c r="I121" s="239"/>
      <c r="J121" s="240">
        <f>ROUND(I121*H121,2)</f>
        <v>0</v>
      </c>
      <c r="K121" s="236" t="s">
        <v>155</v>
      </c>
      <c r="L121" s="73"/>
      <c r="M121" s="241" t="s">
        <v>21</v>
      </c>
      <c r="N121" s="242" t="s">
        <v>41</v>
      </c>
      <c r="O121" s="48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AR121" s="25" t="s">
        <v>238</v>
      </c>
      <c r="AT121" s="25" t="s">
        <v>151</v>
      </c>
      <c r="AU121" s="25" t="s">
        <v>80</v>
      </c>
      <c r="AY121" s="25" t="s">
        <v>148</v>
      </c>
      <c r="BE121" s="245">
        <f>IF(N121="základní",J121,0)</f>
        <v>0</v>
      </c>
      <c r="BF121" s="245">
        <f>IF(N121="snížená",J121,0)</f>
        <v>0</v>
      </c>
      <c r="BG121" s="245">
        <f>IF(N121="zákl. přenesená",J121,0)</f>
        <v>0</v>
      </c>
      <c r="BH121" s="245">
        <f>IF(N121="sníž. přenesená",J121,0)</f>
        <v>0</v>
      </c>
      <c r="BI121" s="245">
        <f>IF(N121="nulová",J121,0)</f>
        <v>0</v>
      </c>
      <c r="BJ121" s="25" t="s">
        <v>78</v>
      </c>
      <c r="BK121" s="245">
        <f>ROUND(I121*H121,2)</f>
        <v>0</v>
      </c>
      <c r="BL121" s="25" t="s">
        <v>238</v>
      </c>
      <c r="BM121" s="25" t="s">
        <v>1946</v>
      </c>
    </row>
    <row r="122" s="12" customFormat="1">
      <c r="B122" s="246"/>
      <c r="C122" s="247"/>
      <c r="D122" s="248" t="s">
        <v>158</v>
      </c>
      <c r="E122" s="249" t="s">
        <v>21</v>
      </c>
      <c r="F122" s="250" t="s">
        <v>1947</v>
      </c>
      <c r="G122" s="247"/>
      <c r="H122" s="251">
        <v>8</v>
      </c>
      <c r="I122" s="252"/>
      <c r="J122" s="247"/>
      <c r="K122" s="247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158</v>
      </c>
      <c r="AU122" s="257" t="s">
        <v>80</v>
      </c>
      <c r="AV122" s="12" t="s">
        <v>80</v>
      </c>
      <c r="AW122" s="12" t="s">
        <v>34</v>
      </c>
      <c r="AX122" s="12" t="s">
        <v>70</v>
      </c>
      <c r="AY122" s="257" t="s">
        <v>148</v>
      </c>
    </row>
    <row r="123" s="12" customFormat="1">
      <c r="B123" s="246"/>
      <c r="C123" s="247"/>
      <c r="D123" s="248" t="s">
        <v>158</v>
      </c>
      <c r="E123" s="249" t="s">
        <v>21</v>
      </c>
      <c r="F123" s="250" t="s">
        <v>1948</v>
      </c>
      <c r="G123" s="247"/>
      <c r="H123" s="251">
        <v>11</v>
      </c>
      <c r="I123" s="252"/>
      <c r="J123" s="247"/>
      <c r="K123" s="247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158</v>
      </c>
      <c r="AU123" s="257" t="s">
        <v>80</v>
      </c>
      <c r="AV123" s="12" t="s">
        <v>80</v>
      </c>
      <c r="AW123" s="12" t="s">
        <v>34</v>
      </c>
      <c r="AX123" s="12" t="s">
        <v>70</v>
      </c>
      <c r="AY123" s="257" t="s">
        <v>148</v>
      </c>
    </row>
    <row r="124" s="12" customFormat="1">
      <c r="B124" s="246"/>
      <c r="C124" s="247"/>
      <c r="D124" s="248" t="s">
        <v>158</v>
      </c>
      <c r="E124" s="249" t="s">
        <v>21</v>
      </c>
      <c r="F124" s="250" t="s">
        <v>1949</v>
      </c>
      <c r="G124" s="247"/>
      <c r="H124" s="251">
        <v>10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158</v>
      </c>
      <c r="AU124" s="257" t="s">
        <v>80</v>
      </c>
      <c r="AV124" s="12" t="s">
        <v>80</v>
      </c>
      <c r="AW124" s="12" t="s">
        <v>34</v>
      </c>
      <c r="AX124" s="12" t="s">
        <v>70</v>
      </c>
      <c r="AY124" s="257" t="s">
        <v>148</v>
      </c>
    </row>
    <row r="125" s="14" customFormat="1">
      <c r="B125" s="268"/>
      <c r="C125" s="269"/>
      <c r="D125" s="248" t="s">
        <v>158</v>
      </c>
      <c r="E125" s="270" t="s">
        <v>21</v>
      </c>
      <c r="F125" s="271" t="s">
        <v>174</v>
      </c>
      <c r="G125" s="269"/>
      <c r="H125" s="272">
        <v>29</v>
      </c>
      <c r="I125" s="273"/>
      <c r="J125" s="269"/>
      <c r="K125" s="269"/>
      <c r="L125" s="274"/>
      <c r="M125" s="275"/>
      <c r="N125" s="276"/>
      <c r="O125" s="276"/>
      <c r="P125" s="276"/>
      <c r="Q125" s="276"/>
      <c r="R125" s="276"/>
      <c r="S125" s="276"/>
      <c r="T125" s="277"/>
      <c r="AT125" s="278" t="s">
        <v>158</v>
      </c>
      <c r="AU125" s="278" t="s">
        <v>80</v>
      </c>
      <c r="AV125" s="14" t="s">
        <v>156</v>
      </c>
      <c r="AW125" s="14" t="s">
        <v>34</v>
      </c>
      <c r="AX125" s="14" t="s">
        <v>78</v>
      </c>
      <c r="AY125" s="278" t="s">
        <v>148</v>
      </c>
    </row>
    <row r="126" s="1" customFormat="1" ht="16.5" customHeight="1">
      <c r="B126" s="47"/>
      <c r="C126" s="279" t="s">
        <v>313</v>
      </c>
      <c r="D126" s="279" t="s">
        <v>188</v>
      </c>
      <c r="E126" s="280" t="s">
        <v>1950</v>
      </c>
      <c r="F126" s="281" t="s">
        <v>1951</v>
      </c>
      <c r="G126" s="282" t="s">
        <v>185</v>
      </c>
      <c r="H126" s="283">
        <v>29</v>
      </c>
      <c r="I126" s="284"/>
      <c r="J126" s="285">
        <f>ROUND(I126*H126,2)</f>
        <v>0</v>
      </c>
      <c r="K126" s="281" t="s">
        <v>21</v>
      </c>
      <c r="L126" s="286"/>
      <c r="M126" s="287" t="s">
        <v>21</v>
      </c>
      <c r="N126" s="288" t="s">
        <v>41</v>
      </c>
      <c r="O126" s="48"/>
      <c r="P126" s="243">
        <f>O126*H126</f>
        <v>0</v>
      </c>
      <c r="Q126" s="243">
        <v>0.011100000000000001</v>
      </c>
      <c r="R126" s="243">
        <f>Q126*H126</f>
        <v>0.32190000000000002</v>
      </c>
      <c r="S126" s="243">
        <v>0</v>
      </c>
      <c r="T126" s="244">
        <f>S126*H126</f>
        <v>0</v>
      </c>
      <c r="AR126" s="25" t="s">
        <v>332</v>
      </c>
      <c r="AT126" s="25" t="s">
        <v>188</v>
      </c>
      <c r="AU126" s="25" t="s">
        <v>80</v>
      </c>
      <c r="AY126" s="25" t="s">
        <v>148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25" t="s">
        <v>78</v>
      </c>
      <c r="BK126" s="245">
        <f>ROUND(I126*H126,2)</f>
        <v>0</v>
      </c>
      <c r="BL126" s="25" t="s">
        <v>238</v>
      </c>
      <c r="BM126" s="25" t="s">
        <v>1952</v>
      </c>
    </row>
    <row r="127" s="1" customFormat="1" ht="16.5" customHeight="1">
      <c r="B127" s="47"/>
      <c r="C127" s="279" t="s">
        <v>317</v>
      </c>
      <c r="D127" s="279" t="s">
        <v>188</v>
      </c>
      <c r="E127" s="280" t="s">
        <v>1953</v>
      </c>
      <c r="F127" s="281" t="s">
        <v>1954</v>
      </c>
      <c r="G127" s="282" t="s">
        <v>185</v>
      </c>
      <c r="H127" s="283">
        <v>116</v>
      </c>
      <c r="I127" s="284"/>
      <c r="J127" s="285">
        <f>ROUND(I127*H127,2)</f>
        <v>0</v>
      </c>
      <c r="K127" s="281" t="s">
        <v>21</v>
      </c>
      <c r="L127" s="286"/>
      <c r="M127" s="287" t="s">
        <v>21</v>
      </c>
      <c r="N127" s="288" t="s">
        <v>41</v>
      </c>
      <c r="O127" s="48"/>
      <c r="P127" s="243">
        <f>O127*H127</f>
        <v>0</v>
      </c>
      <c r="Q127" s="243">
        <v>0.00018000000000000001</v>
      </c>
      <c r="R127" s="243">
        <f>Q127*H127</f>
        <v>0.020880000000000003</v>
      </c>
      <c r="S127" s="243">
        <v>0</v>
      </c>
      <c r="T127" s="244">
        <f>S127*H127</f>
        <v>0</v>
      </c>
      <c r="AR127" s="25" t="s">
        <v>332</v>
      </c>
      <c r="AT127" s="25" t="s">
        <v>188</v>
      </c>
      <c r="AU127" s="25" t="s">
        <v>80</v>
      </c>
      <c r="AY127" s="25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25" t="s">
        <v>78</v>
      </c>
      <c r="BK127" s="245">
        <f>ROUND(I127*H127,2)</f>
        <v>0</v>
      </c>
      <c r="BL127" s="25" t="s">
        <v>238</v>
      </c>
      <c r="BM127" s="25" t="s">
        <v>1955</v>
      </c>
    </row>
    <row r="128" s="12" customFormat="1">
      <c r="B128" s="246"/>
      <c r="C128" s="247"/>
      <c r="D128" s="248" t="s">
        <v>158</v>
      </c>
      <c r="E128" s="249" t="s">
        <v>21</v>
      </c>
      <c r="F128" s="250" t="s">
        <v>1956</v>
      </c>
      <c r="G128" s="247"/>
      <c r="H128" s="251">
        <v>116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158</v>
      </c>
      <c r="AU128" s="257" t="s">
        <v>80</v>
      </c>
      <c r="AV128" s="12" t="s">
        <v>80</v>
      </c>
      <c r="AW128" s="12" t="s">
        <v>34</v>
      </c>
      <c r="AX128" s="12" t="s">
        <v>78</v>
      </c>
      <c r="AY128" s="257" t="s">
        <v>148</v>
      </c>
    </row>
    <row r="129" s="1" customFormat="1" ht="16.5" customHeight="1">
      <c r="B129" s="47"/>
      <c r="C129" s="234" t="s">
        <v>328</v>
      </c>
      <c r="D129" s="234" t="s">
        <v>151</v>
      </c>
      <c r="E129" s="235" t="s">
        <v>1899</v>
      </c>
      <c r="F129" s="236" t="s">
        <v>1900</v>
      </c>
      <c r="G129" s="237" t="s">
        <v>1146</v>
      </c>
      <c r="H129" s="238">
        <v>1</v>
      </c>
      <c r="I129" s="239"/>
      <c r="J129" s="240">
        <f>ROUND(I129*H129,2)</f>
        <v>0</v>
      </c>
      <c r="K129" s="236" t="s">
        <v>21</v>
      </c>
      <c r="L129" s="73"/>
      <c r="M129" s="241" t="s">
        <v>21</v>
      </c>
      <c r="N129" s="242" t="s">
        <v>41</v>
      </c>
      <c r="O129" s="48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AR129" s="25" t="s">
        <v>238</v>
      </c>
      <c r="AT129" s="25" t="s">
        <v>151</v>
      </c>
      <c r="AU129" s="25" t="s">
        <v>80</v>
      </c>
      <c r="AY129" s="25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25" t="s">
        <v>78</v>
      </c>
      <c r="BK129" s="245">
        <f>ROUND(I129*H129,2)</f>
        <v>0</v>
      </c>
      <c r="BL129" s="25" t="s">
        <v>238</v>
      </c>
      <c r="BM129" s="25" t="s">
        <v>1901</v>
      </c>
    </row>
    <row r="130" s="1" customFormat="1" ht="16.5" customHeight="1">
      <c r="B130" s="47"/>
      <c r="C130" s="279" t="s">
        <v>332</v>
      </c>
      <c r="D130" s="279" t="s">
        <v>188</v>
      </c>
      <c r="E130" s="280" t="s">
        <v>1902</v>
      </c>
      <c r="F130" s="281" t="s">
        <v>1903</v>
      </c>
      <c r="G130" s="282" t="s">
        <v>1904</v>
      </c>
      <c r="H130" s="308"/>
      <c r="I130" s="284"/>
      <c r="J130" s="285">
        <f>ROUND(I130*H130,2)</f>
        <v>0</v>
      </c>
      <c r="K130" s="281" t="s">
        <v>21</v>
      </c>
      <c r="L130" s="286"/>
      <c r="M130" s="287" t="s">
        <v>21</v>
      </c>
      <c r="N130" s="288" t="s">
        <v>41</v>
      </c>
      <c r="O130" s="48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AR130" s="25" t="s">
        <v>332</v>
      </c>
      <c r="AT130" s="25" t="s">
        <v>188</v>
      </c>
      <c r="AU130" s="25" t="s">
        <v>80</v>
      </c>
      <c r="AY130" s="25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5" t="s">
        <v>78</v>
      </c>
      <c r="BK130" s="245">
        <f>ROUND(I130*H130,2)</f>
        <v>0</v>
      </c>
      <c r="BL130" s="25" t="s">
        <v>238</v>
      </c>
      <c r="BM130" s="25" t="s">
        <v>1905</v>
      </c>
    </row>
    <row r="131" s="1" customFormat="1" ht="25.5" customHeight="1">
      <c r="B131" s="47"/>
      <c r="C131" s="234" t="s">
        <v>338</v>
      </c>
      <c r="D131" s="234" t="s">
        <v>151</v>
      </c>
      <c r="E131" s="235" t="s">
        <v>1906</v>
      </c>
      <c r="F131" s="236" t="s">
        <v>1907</v>
      </c>
      <c r="G131" s="237" t="s">
        <v>1908</v>
      </c>
      <c r="H131" s="238">
        <v>12</v>
      </c>
      <c r="I131" s="239"/>
      <c r="J131" s="240">
        <f>ROUND(I131*H131,2)</f>
        <v>0</v>
      </c>
      <c r="K131" s="236" t="s">
        <v>155</v>
      </c>
      <c r="L131" s="73"/>
      <c r="M131" s="241" t="s">
        <v>21</v>
      </c>
      <c r="N131" s="242" t="s">
        <v>41</v>
      </c>
      <c r="O131" s="48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AR131" s="25" t="s">
        <v>1909</v>
      </c>
      <c r="AT131" s="25" t="s">
        <v>151</v>
      </c>
      <c r="AU131" s="25" t="s">
        <v>80</v>
      </c>
      <c r="AY131" s="25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25" t="s">
        <v>78</v>
      </c>
      <c r="BK131" s="245">
        <f>ROUND(I131*H131,2)</f>
        <v>0</v>
      </c>
      <c r="BL131" s="25" t="s">
        <v>1909</v>
      </c>
      <c r="BM131" s="25" t="s">
        <v>1910</v>
      </c>
    </row>
    <row r="132" s="11" customFormat="1" ht="29.88" customHeight="1">
      <c r="B132" s="218"/>
      <c r="C132" s="219"/>
      <c r="D132" s="220" t="s">
        <v>69</v>
      </c>
      <c r="E132" s="232" t="s">
        <v>1914</v>
      </c>
      <c r="F132" s="232" t="s">
        <v>1915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SUM(P133:P134)</f>
        <v>0</v>
      </c>
      <c r="Q132" s="226"/>
      <c r="R132" s="227">
        <f>SUM(R133:R134)</f>
        <v>0</v>
      </c>
      <c r="S132" s="226"/>
      <c r="T132" s="228">
        <f>SUM(T133:T134)</f>
        <v>0</v>
      </c>
      <c r="AR132" s="229" t="s">
        <v>80</v>
      </c>
      <c r="AT132" s="230" t="s">
        <v>69</v>
      </c>
      <c r="AU132" s="230" t="s">
        <v>78</v>
      </c>
      <c r="AY132" s="229" t="s">
        <v>148</v>
      </c>
      <c r="BK132" s="231">
        <f>SUM(BK133:BK134)</f>
        <v>0</v>
      </c>
    </row>
    <row r="133" s="1" customFormat="1" ht="25.5" customHeight="1">
      <c r="B133" s="47"/>
      <c r="C133" s="234" t="s">
        <v>342</v>
      </c>
      <c r="D133" s="234" t="s">
        <v>151</v>
      </c>
      <c r="E133" s="235" t="s">
        <v>1916</v>
      </c>
      <c r="F133" s="236" t="s">
        <v>1917</v>
      </c>
      <c r="G133" s="237" t="s">
        <v>1146</v>
      </c>
      <c r="H133" s="238">
        <v>1</v>
      </c>
      <c r="I133" s="239"/>
      <c r="J133" s="240">
        <f>ROUND(I133*H133,2)</f>
        <v>0</v>
      </c>
      <c r="K133" s="236" t="s">
        <v>21</v>
      </c>
      <c r="L133" s="73"/>
      <c r="M133" s="241" t="s">
        <v>21</v>
      </c>
      <c r="N133" s="242" t="s">
        <v>41</v>
      </c>
      <c r="O133" s="4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AR133" s="25" t="s">
        <v>238</v>
      </c>
      <c r="AT133" s="25" t="s">
        <v>151</v>
      </c>
      <c r="AU133" s="25" t="s">
        <v>80</v>
      </c>
      <c r="AY133" s="25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25" t="s">
        <v>78</v>
      </c>
      <c r="BK133" s="245">
        <f>ROUND(I133*H133,2)</f>
        <v>0</v>
      </c>
      <c r="BL133" s="25" t="s">
        <v>238</v>
      </c>
      <c r="BM133" s="25" t="s">
        <v>1918</v>
      </c>
    </row>
    <row r="134" s="1" customFormat="1" ht="25.5" customHeight="1">
      <c r="B134" s="47"/>
      <c r="C134" s="234" t="s">
        <v>410</v>
      </c>
      <c r="D134" s="234" t="s">
        <v>151</v>
      </c>
      <c r="E134" s="235" t="s">
        <v>1919</v>
      </c>
      <c r="F134" s="236" t="s">
        <v>1917</v>
      </c>
      <c r="G134" s="237" t="s">
        <v>1146</v>
      </c>
      <c r="H134" s="238">
        <v>1</v>
      </c>
      <c r="I134" s="239"/>
      <c r="J134" s="240">
        <f>ROUND(I134*H134,2)</f>
        <v>0</v>
      </c>
      <c r="K134" s="236" t="s">
        <v>21</v>
      </c>
      <c r="L134" s="73"/>
      <c r="M134" s="241" t="s">
        <v>21</v>
      </c>
      <c r="N134" s="242" t="s">
        <v>41</v>
      </c>
      <c r="O134" s="4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AR134" s="25" t="s">
        <v>238</v>
      </c>
      <c r="AT134" s="25" t="s">
        <v>151</v>
      </c>
      <c r="AU134" s="25" t="s">
        <v>80</v>
      </c>
      <c r="AY134" s="25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5" t="s">
        <v>78</v>
      </c>
      <c r="BK134" s="245">
        <f>ROUND(I134*H134,2)</f>
        <v>0</v>
      </c>
      <c r="BL134" s="25" t="s">
        <v>238</v>
      </c>
      <c r="BM134" s="25" t="s">
        <v>1920</v>
      </c>
    </row>
    <row r="135" s="11" customFormat="1" ht="29.88" customHeight="1">
      <c r="B135" s="218"/>
      <c r="C135" s="219"/>
      <c r="D135" s="220" t="s">
        <v>69</v>
      </c>
      <c r="E135" s="232" t="s">
        <v>520</v>
      </c>
      <c r="F135" s="232" t="s">
        <v>521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SUM(P136:P137)</f>
        <v>0</v>
      </c>
      <c r="Q135" s="226"/>
      <c r="R135" s="227">
        <f>SUM(R136:R137)</f>
        <v>0.00048000000000000001</v>
      </c>
      <c r="S135" s="226"/>
      <c r="T135" s="228">
        <f>SUM(T136:T137)</f>
        <v>0</v>
      </c>
      <c r="AR135" s="229" t="s">
        <v>80</v>
      </c>
      <c r="AT135" s="230" t="s">
        <v>69</v>
      </c>
      <c r="AU135" s="230" t="s">
        <v>78</v>
      </c>
      <c r="AY135" s="229" t="s">
        <v>148</v>
      </c>
      <c r="BK135" s="231">
        <f>SUM(BK136:BK137)</f>
        <v>0</v>
      </c>
    </row>
    <row r="136" s="1" customFormat="1" ht="25.5" customHeight="1">
      <c r="B136" s="47"/>
      <c r="C136" s="234" t="s">
        <v>415</v>
      </c>
      <c r="D136" s="234" t="s">
        <v>151</v>
      </c>
      <c r="E136" s="235" t="s">
        <v>1957</v>
      </c>
      <c r="F136" s="236" t="s">
        <v>1958</v>
      </c>
      <c r="G136" s="237" t="s">
        <v>185</v>
      </c>
      <c r="H136" s="238">
        <v>1</v>
      </c>
      <c r="I136" s="239"/>
      <c r="J136" s="240">
        <f>ROUND(I136*H136,2)</f>
        <v>0</v>
      </c>
      <c r="K136" s="236" t="s">
        <v>155</v>
      </c>
      <c r="L136" s="73"/>
      <c r="M136" s="241" t="s">
        <v>21</v>
      </c>
      <c r="N136" s="242" t="s">
        <v>41</v>
      </c>
      <c r="O136" s="4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AR136" s="25" t="s">
        <v>238</v>
      </c>
      <c r="AT136" s="25" t="s">
        <v>151</v>
      </c>
      <c r="AU136" s="25" t="s">
        <v>80</v>
      </c>
      <c r="AY136" s="25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25" t="s">
        <v>78</v>
      </c>
      <c r="BK136" s="245">
        <f>ROUND(I136*H136,2)</f>
        <v>0</v>
      </c>
      <c r="BL136" s="25" t="s">
        <v>238</v>
      </c>
      <c r="BM136" s="25" t="s">
        <v>1959</v>
      </c>
    </row>
    <row r="137" s="1" customFormat="1" ht="16.5" customHeight="1">
      <c r="B137" s="47"/>
      <c r="C137" s="279" t="s">
        <v>420</v>
      </c>
      <c r="D137" s="279" t="s">
        <v>188</v>
      </c>
      <c r="E137" s="280" t="s">
        <v>1960</v>
      </c>
      <c r="F137" s="281" t="s">
        <v>1961</v>
      </c>
      <c r="G137" s="282" t="s">
        <v>185</v>
      </c>
      <c r="H137" s="283">
        <v>1</v>
      </c>
      <c r="I137" s="284"/>
      <c r="J137" s="285">
        <f>ROUND(I137*H137,2)</f>
        <v>0</v>
      </c>
      <c r="K137" s="281" t="s">
        <v>21</v>
      </c>
      <c r="L137" s="286"/>
      <c r="M137" s="287" t="s">
        <v>21</v>
      </c>
      <c r="N137" s="309" t="s">
        <v>41</v>
      </c>
      <c r="O137" s="303"/>
      <c r="P137" s="304">
        <f>O137*H137</f>
        <v>0</v>
      </c>
      <c r="Q137" s="304">
        <v>0.00048000000000000001</v>
      </c>
      <c r="R137" s="304">
        <f>Q137*H137</f>
        <v>0.00048000000000000001</v>
      </c>
      <c r="S137" s="304">
        <v>0</v>
      </c>
      <c r="T137" s="305">
        <f>S137*H137</f>
        <v>0</v>
      </c>
      <c r="AR137" s="25" t="s">
        <v>332</v>
      </c>
      <c r="AT137" s="25" t="s">
        <v>188</v>
      </c>
      <c r="AU137" s="25" t="s">
        <v>80</v>
      </c>
      <c r="AY137" s="25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25" t="s">
        <v>78</v>
      </c>
      <c r="BK137" s="245">
        <f>ROUND(I137*H137,2)</f>
        <v>0</v>
      </c>
      <c r="BL137" s="25" t="s">
        <v>238</v>
      </c>
      <c r="BM137" s="25" t="s">
        <v>1962</v>
      </c>
    </row>
    <row r="138" s="1" customFormat="1" ht="6.96" customHeight="1">
      <c r="B138" s="68"/>
      <c r="C138" s="69"/>
      <c r="D138" s="69"/>
      <c r="E138" s="69"/>
      <c r="F138" s="69"/>
      <c r="G138" s="69"/>
      <c r="H138" s="69"/>
      <c r="I138" s="179"/>
      <c r="J138" s="69"/>
      <c r="K138" s="69"/>
      <c r="L138" s="73"/>
    </row>
  </sheetData>
  <sheetProtection sheet="1" autoFilter="0" formatColumns="0" formatRows="0" objects="1" scenarios="1" spinCount="100000" saltValue="jAohewP8S8qj2xqESVZMnyztfE/SNAl92oKZ/QduG+BXKTHTeAa9vtuyPpSZZ9KxLmcLQqzBTdu1lGNdV7VmPg==" hashValue="3YaPW4WPor45Y3gBmUAwoSYUTRnBVG81xdZn+2hy27JjQc7LuB+HmIywY3/gdY4Jm1G5iUmegRpkSYG6AacXOg==" algorithmName="SHA-512" password="CC35"/>
  <autoFilter ref="C87:K13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97</v>
      </c>
      <c r="G1" s="152" t="s">
        <v>98</v>
      </c>
      <c r="H1" s="152"/>
      <c r="I1" s="153"/>
      <c r="J1" s="152" t="s">
        <v>99</v>
      </c>
      <c r="K1" s="151" t="s">
        <v>100</v>
      </c>
      <c r="L1" s="152" t="s">
        <v>101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96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80</v>
      </c>
    </row>
    <row r="4" ht="36.96" customHeight="1">
      <c r="B4" s="29"/>
      <c r="C4" s="30"/>
      <c r="D4" s="31" t="s">
        <v>102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Výměna rozvodů zdravotechniky a oprava sociálních zařízení, v objektu V Zálomu 1,Ostrava-Zábřeh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103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1803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1804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1963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59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59" t="s">
        <v>25</v>
      </c>
      <c r="J14" s="160" t="str">
        <f>'Rekapitulace stavby'!AN8</f>
        <v>27. 4. 2018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59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59" t="s">
        <v>29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30</v>
      </c>
      <c r="E19" s="48"/>
      <c r="F19" s="48"/>
      <c r="G19" s="48"/>
      <c r="H19" s="48"/>
      <c r="I19" s="159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29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32</v>
      </c>
      <c r="E22" s="48"/>
      <c r="F22" s="48"/>
      <c r="G22" s="48"/>
      <c r="H22" s="48"/>
      <c r="I22" s="159" t="s">
        <v>28</v>
      </c>
      <c r="J22" s="36" t="s">
        <v>21</v>
      </c>
      <c r="K22" s="52"/>
    </row>
    <row r="23" s="1" customFormat="1" ht="18" customHeight="1">
      <c r="B23" s="47"/>
      <c r="C23" s="48"/>
      <c r="D23" s="48"/>
      <c r="E23" s="36" t="s">
        <v>33</v>
      </c>
      <c r="F23" s="48"/>
      <c r="G23" s="48"/>
      <c r="H23" s="48"/>
      <c r="I23" s="159" t="s">
        <v>29</v>
      </c>
      <c r="J23" s="36" t="s">
        <v>21</v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21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36</v>
      </c>
      <c r="E29" s="48"/>
      <c r="F29" s="48"/>
      <c r="G29" s="48"/>
      <c r="H29" s="48"/>
      <c r="I29" s="157"/>
      <c r="J29" s="168">
        <f>ROUND(J89,2)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69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0">
        <f>ROUND(SUM(BE89:BE106), 2)</f>
        <v>0</v>
      </c>
      <c r="G32" s="48"/>
      <c r="H32" s="48"/>
      <c r="I32" s="171">
        <v>0.20999999999999999</v>
      </c>
      <c r="J32" s="170">
        <f>ROUND(ROUND((SUM(BE89:BE106)),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0">
        <f>ROUND(SUM(BF89:BF106), 2)</f>
        <v>0</v>
      </c>
      <c r="G33" s="48"/>
      <c r="H33" s="48"/>
      <c r="I33" s="171">
        <v>0.14999999999999999</v>
      </c>
      <c r="J33" s="170">
        <f>ROUND(ROUND((SUM(BF89:BF106)),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0">
        <f>ROUND(SUM(BG89:BG106),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0">
        <f>ROUND(SUM(BH89:BH106),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0">
        <f>ROUND(SUM(BI89:BI106),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46</v>
      </c>
      <c r="E38" s="99"/>
      <c r="F38" s="99"/>
      <c r="G38" s="174" t="s">
        <v>47</v>
      </c>
      <c r="H38" s="175" t="s">
        <v>48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105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Výměna rozvodů zdravotechniky a oprava sociálních zařízení, v objektu V Zálomu 1,Ostrava-Zábřeh</v>
      </c>
      <c r="F47" s="41"/>
      <c r="G47" s="41"/>
      <c r="H47" s="41"/>
      <c r="I47" s="157"/>
      <c r="J47" s="48"/>
      <c r="K47" s="52"/>
    </row>
    <row r="48">
      <c r="B48" s="29"/>
      <c r="C48" s="41" t="s">
        <v>103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1803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1804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29c3 - Elektrotechnika - část ŠM-1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59" t="s">
        <v>25</v>
      </c>
      <c r="J53" s="160" t="str">
        <f>IF(J14="","",J14)</f>
        <v>27. 4. 2018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59" t="s">
        <v>32</v>
      </c>
      <c r="J55" s="45" t="str">
        <f>E23</f>
        <v>DK projekt s.r.o.,Bohumínská 94, 712 00 Ostrava</v>
      </c>
      <c r="K55" s="52"/>
    </row>
    <row r="56" s="1" customFormat="1" ht="14.4" customHeight="1">
      <c r="B56" s="47"/>
      <c r="C56" s="41" t="s">
        <v>30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106</v>
      </c>
      <c r="D58" s="172"/>
      <c r="E58" s="172"/>
      <c r="F58" s="172"/>
      <c r="G58" s="172"/>
      <c r="H58" s="172"/>
      <c r="I58" s="186"/>
      <c r="J58" s="187" t="s">
        <v>107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108</v>
      </c>
      <c r="D60" s="48"/>
      <c r="E60" s="48"/>
      <c r="F60" s="48"/>
      <c r="G60" s="48"/>
      <c r="H60" s="48"/>
      <c r="I60" s="157"/>
      <c r="J60" s="168">
        <f>J89</f>
        <v>0</v>
      </c>
      <c r="K60" s="52"/>
      <c r="AU60" s="25" t="s">
        <v>109</v>
      </c>
    </row>
    <row r="61" s="8" customFormat="1" ht="24.96" customHeight="1">
      <c r="B61" s="190"/>
      <c r="C61" s="191"/>
      <c r="D61" s="192" t="s">
        <v>110</v>
      </c>
      <c r="E61" s="193"/>
      <c r="F61" s="193"/>
      <c r="G61" s="193"/>
      <c r="H61" s="193"/>
      <c r="I61" s="194"/>
      <c r="J61" s="195">
        <f>J90</f>
        <v>0</v>
      </c>
      <c r="K61" s="196"/>
    </row>
    <row r="62" s="9" customFormat="1" ht="19.92" customHeight="1">
      <c r="B62" s="197"/>
      <c r="C62" s="198"/>
      <c r="D62" s="199" t="s">
        <v>114</v>
      </c>
      <c r="E62" s="200"/>
      <c r="F62" s="200"/>
      <c r="G62" s="200"/>
      <c r="H62" s="200"/>
      <c r="I62" s="201"/>
      <c r="J62" s="202">
        <f>J91</f>
        <v>0</v>
      </c>
      <c r="K62" s="203"/>
    </row>
    <row r="63" s="8" customFormat="1" ht="24.96" customHeight="1">
      <c r="B63" s="190"/>
      <c r="C63" s="191"/>
      <c r="D63" s="192" t="s">
        <v>117</v>
      </c>
      <c r="E63" s="193"/>
      <c r="F63" s="193"/>
      <c r="G63" s="193"/>
      <c r="H63" s="193"/>
      <c r="I63" s="194"/>
      <c r="J63" s="195">
        <f>J93</f>
        <v>0</v>
      </c>
      <c r="K63" s="196"/>
    </row>
    <row r="64" s="9" customFormat="1" ht="19.92" customHeight="1">
      <c r="B64" s="197"/>
      <c r="C64" s="198"/>
      <c r="D64" s="199" t="s">
        <v>1806</v>
      </c>
      <c r="E64" s="200"/>
      <c r="F64" s="200"/>
      <c r="G64" s="200"/>
      <c r="H64" s="200"/>
      <c r="I64" s="201"/>
      <c r="J64" s="202">
        <f>J94</f>
        <v>0</v>
      </c>
      <c r="K64" s="203"/>
    </row>
    <row r="65" s="8" customFormat="1" ht="24.96" customHeight="1">
      <c r="B65" s="190"/>
      <c r="C65" s="191"/>
      <c r="D65" s="192" t="s">
        <v>1964</v>
      </c>
      <c r="E65" s="193"/>
      <c r="F65" s="193"/>
      <c r="G65" s="193"/>
      <c r="H65" s="193"/>
      <c r="I65" s="194"/>
      <c r="J65" s="195">
        <f>J102</f>
        <v>0</v>
      </c>
      <c r="K65" s="196"/>
    </row>
    <row r="66" s="8" customFormat="1" ht="24.96" customHeight="1">
      <c r="B66" s="190"/>
      <c r="C66" s="191"/>
      <c r="D66" s="192" t="s">
        <v>129</v>
      </c>
      <c r="E66" s="193"/>
      <c r="F66" s="193"/>
      <c r="G66" s="193"/>
      <c r="H66" s="193"/>
      <c r="I66" s="194"/>
      <c r="J66" s="195">
        <f>J104</f>
        <v>0</v>
      </c>
      <c r="K66" s="196"/>
    </row>
    <row r="67" s="9" customFormat="1" ht="19.92" customHeight="1">
      <c r="B67" s="197"/>
      <c r="C67" s="198"/>
      <c r="D67" s="199" t="s">
        <v>130</v>
      </c>
      <c r="E67" s="200"/>
      <c r="F67" s="200"/>
      <c r="G67" s="200"/>
      <c r="H67" s="200"/>
      <c r="I67" s="201"/>
      <c r="J67" s="202">
        <f>J105</f>
        <v>0</v>
      </c>
      <c r="K67" s="203"/>
    </row>
    <row r="68" s="1" customFormat="1" ht="21.84" customHeight="1">
      <c r="B68" s="47"/>
      <c r="C68" s="48"/>
      <c r="D68" s="48"/>
      <c r="E68" s="48"/>
      <c r="F68" s="48"/>
      <c r="G68" s="48"/>
      <c r="H68" s="48"/>
      <c r="I68" s="157"/>
      <c r="J68" s="48"/>
      <c r="K68" s="52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79"/>
      <c r="J69" s="69"/>
      <c r="K69" s="70"/>
    </row>
    <row r="73" s="1" customFormat="1" ht="6.96" customHeight="1">
      <c r="B73" s="71"/>
      <c r="C73" s="72"/>
      <c r="D73" s="72"/>
      <c r="E73" s="72"/>
      <c r="F73" s="72"/>
      <c r="G73" s="72"/>
      <c r="H73" s="72"/>
      <c r="I73" s="182"/>
      <c r="J73" s="72"/>
      <c r="K73" s="72"/>
      <c r="L73" s="73"/>
    </row>
    <row r="74" s="1" customFormat="1" ht="36.96" customHeight="1">
      <c r="B74" s="47"/>
      <c r="C74" s="74" t="s">
        <v>132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6.96" customHeight="1">
      <c r="B75" s="47"/>
      <c r="C75" s="75"/>
      <c r="D75" s="75"/>
      <c r="E75" s="75"/>
      <c r="F75" s="75"/>
      <c r="G75" s="75"/>
      <c r="H75" s="75"/>
      <c r="I75" s="204"/>
      <c r="J75" s="75"/>
      <c r="K75" s="75"/>
      <c r="L75" s="73"/>
    </row>
    <row r="76" s="1" customFormat="1" ht="14.4" customHeight="1">
      <c r="B76" s="47"/>
      <c r="C76" s="77" t="s">
        <v>18</v>
      </c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6.5" customHeight="1">
      <c r="B77" s="47"/>
      <c r="C77" s="75"/>
      <c r="D77" s="75"/>
      <c r="E77" s="205" t="str">
        <f>E7</f>
        <v>Výměna rozvodů zdravotechniky a oprava sociálních zařízení, v objektu V Zálomu 1,Ostrava-Zábřeh</v>
      </c>
      <c r="F77" s="77"/>
      <c r="G77" s="77"/>
      <c r="H77" s="77"/>
      <c r="I77" s="204"/>
      <c r="J77" s="75"/>
      <c r="K77" s="75"/>
      <c r="L77" s="73"/>
    </row>
    <row r="78">
      <c r="B78" s="29"/>
      <c r="C78" s="77" t="s">
        <v>103</v>
      </c>
      <c r="D78" s="306"/>
      <c r="E78" s="306"/>
      <c r="F78" s="306"/>
      <c r="G78" s="306"/>
      <c r="H78" s="306"/>
      <c r="I78" s="149"/>
      <c r="J78" s="306"/>
      <c r="K78" s="306"/>
      <c r="L78" s="307"/>
    </row>
    <row r="79" s="1" customFormat="1" ht="16.5" customHeight="1">
      <c r="B79" s="47"/>
      <c r="C79" s="75"/>
      <c r="D79" s="75"/>
      <c r="E79" s="205" t="s">
        <v>1803</v>
      </c>
      <c r="F79" s="75"/>
      <c r="G79" s="75"/>
      <c r="H79" s="75"/>
      <c r="I79" s="204"/>
      <c r="J79" s="75"/>
      <c r="K79" s="75"/>
      <c r="L79" s="73"/>
    </row>
    <row r="80" s="1" customFormat="1" ht="14.4" customHeight="1">
      <c r="B80" s="47"/>
      <c r="C80" s="77" t="s">
        <v>1804</v>
      </c>
      <c r="D80" s="75"/>
      <c r="E80" s="75"/>
      <c r="F80" s="75"/>
      <c r="G80" s="75"/>
      <c r="H80" s="75"/>
      <c r="I80" s="204"/>
      <c r="J80" s="75"/>
      <c r="K80" s="75"/>
      <c r="L80" s="73"/>
    </row>
    <row r="81" s="1" customFormat="1" ht="17.25" customHeight="1">
      <c r="B81" s="47"/>
      <c r="C81" s="75"/>
      <c r="D81" s="75"/>
      <c r="E81" s="83" t="str">
        <f>E11</f>
        <v>29c3 - Elektrotechnika - část ŠM-1</v>
      </c>
      <c r="F81" s="75"/>
      <c r="G81" s="75"/>
      <c r="H81" s="75"/>
      <c r="I81" s="204"/>
      <c r="J81" s="75"/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204"/>
      <c r="J82" s="75"/>
      <c r="K82" s="75"/>
      <c r="L82" s="73"/>
    </row>
    <row r="83" s="1" customFormat="1" ht="18" customHeight="1">
      <c r="B83" s="47"/>
      <c r="C83" s="77" t="s">
        <v>23</v>
      </c>
      <c r="D83" s="75"/>
      <c r="E83" s="75"/>
      <c r="F83" s="206" t="str">
        <f>F14</f>
        <v xml:space="preserve"> </v>
      </c>
      <c r="G83" s="75"/>
      <c r="H83" s="75"/>
      <c r="I83" s="207" t="s">
        <v>25</v>
      </c>
      <c r="J83" s="86" t="str">
        <f>IF(J14="","",J14)</f>
        <v>27. 4. 2018</v>
      </c>
      <c r="K83" s="75"/>
      <c r="L83" s="73"/>
    </row>
    <row r="84" s="1" customFormat="1" ht="6.96" customHeight="1">
      <c r="B84" s="47"/>
      <c r="C84" s="75"/>
      <c r="D84" s="75"/>
      <c r="E84" s="75"/>
      <c r="F84" s="75"/>
      <c r="G84" s="75"/>
      <c r="H84" s="75"/>
      <c r="I84" s="204"/>
      <c r="J84" s="75"/>
      <c r="K84" s="75"/>
      <c r="L84" s="73"/>
    </row>
    <row r="85" s="1" customFormat="1">
      <c r="B85" s="47"/>
      <c r="C85" s="77" t="s">
        <v>27</v>
      </c>
      <c r="D85" s="75"/>
      <c r="E85" s="75"/>
      <c r="F85" s="206" t="str">
        <f>E17</f>
        <v xml:space="preserve"> </v>
      </c>
      <c r="G85" s="75"/>
      <c r="H85" s="75"/>
      <c r="I85" s="207" t="s">
        <v>32</v>
      </c>
      <c r="J85" s="206" t="str">
        <f>E23</f>
        <v>DK projekt s.r.o.,Bohumínská 94, 712 00 Ostrava</v>
      </c>
      <c r="K85" s="75"/>
      <c r="L85" s="73"/>
    </row>
    <row r="86" s="1" customFormat="1" ht="14.4" customHeight="1">
      <c r="B86" s="47"/>
      <c r="C86" s="77" t="s">
        <v>30</v>
      </c>
      <c r="D86" s="75"/>
      <c r="E86" s="75"/>
      <c r="F86" s="206" t="str">
        <f>IF(E20="","",E20)</f>
        <v/>
      </c>
      <c r="G86" s="75"/>
      <c r="H86" s="75"/>
      <c r="I86" s="204"/>
      <c r="J86" s="75"/>
      <c r="K86" s="75"/>
      <c r="L86" s="73"/>
    </row>
    <row r="87" s="1" customFormat="1" ht="10.32" customHeight="1">
      <c r="B87" s="47"/>
      <c r="C87" s="75"/>
      <c r="D87" s="75"/>
      <c r="E87" s="75"/>
      <c r="F87" s="75"/>
      <c r="G87" s="75"/>
      <c r="H87" s="75"/>
      <c r="I87" s="204"/>
      <c r="J87" s="75"/>
      <c r="K87" s="75"/>
      <c r="L87" s="73"/>
    </row>
    <row r="88" s="10" customFormat="1" ht="29.28" customHeight="1">
      <c r="B88" s="208"/>
      <c r="C88" s="209" t="s">
        <v>133</v>
      </c>
      <c r="D88" s="210" t="s">
        <v>55</v>
      </c>
      <c r="E88" s="210" t="s">
        <v>51</v>
      </c>
      <c r="F88" s="210" t="s">
        <v>134</v>
      </c>
      <c r="G88" s="210" t="s">
        <v>135</v>
      </c>
      <c r="H88" s="210" t="s">
        <v>136</v>
      </c>
      <c r="I88" s="211" t="s">
        <v>137</v>
      </c>
      <c r="J88" s="210" t="s">
        <v>107</v>
      </c>
      <c r="K88" s="212" t="s">
        <v>138</v>
      </c>
      <c r="L88" s="213"/>
      <c r="M88" s="103" t="s">
        <v>139</v>
      </c>
      <c r="N88" s="104" t="s">
        <v>40</v>
      </c>
      <c r="O88" s="104" t="s">
        <v>140</v>
      </c>
      <c r="P88" s="104" t="s">
        <v>141</v>
      </c>
      <c r="Q88" s="104" t="s">
        <v>142</v>
      </c>
      <c r="R88" s="104" t="s">
        <v>143</v>
      </c>
      <c r="S88" s="104" t="s">
        <v>144</v>
      </c>
      <c r="T88" s="105" t="s">
        <v>145</v>
      </c>
    </row>
    <row r="89" s="1" customFormat="1" ht="29.28" customHeight="1">
      <c r="B89" s="47"/>
      <c r="C89" s="109" t="s">
        <v>108</v>
      </c>
      <c r="D89" s="75"/>
      <c r="E89" s="75"/>
      <c r="F89" s="75"/>
      <c r="G89" s="75"/>
      <c r="H89" s="75"/>
      <c r="I89" s="204"/>
      <c r="J89" s="214">
        <f>BK89</f>
        <v>0</v>
      </c>
      <c r="K89" s="75"/>
      <c r="L89" s="73"/>
      <c r="M89" s="106"/>
      <c r="N89" s="107"/>
      <c r="O89" s="107"/>
      <c r="P89" s="215">
        <f>P90+P93+P102+P104</f>
        <v>0</v>
      </c>
      <c r="Q89" s="107"/>
      <c r="R89" s="215">
        <f>R90+R93+R102+R104</f>
        <v>0.0080000000000000002</v>
      </c>
      <c r="S89" s="107"/>
      <c r="T89" s="216">
        <f>T90+T93+T102+T104</f>
        <v>0.012</v>
      </c>
      <c r="AT89" s="25" t="s">
        <v>69</v>
      </c>
      <c r="AU89" s="25" t="s">
        <v>109</v>
      </c>
      <c r="BK89" s="217">
        <f>BK90+BK93+BK102+BK104</f>
        <v>0</v>
      </c>
    </row>
    <row r="90" s="11" customFormat="1" ht="37.44" customHeight="1">
      <c r="B90" s="218"/>
      <c r="C90" s="219"/>
      <c r="D90" s="220" t="s">
        <v>69</v>
      </c>
      <c r="E90" s="221" t="s">
        <v>146</v>
      </c>
      <c r="F90" s="221" t="s">
        <v>147</v>
      </c>
      <c r="G90" s="219"/>
      <c r="H90" s="219"/>
      <c r="I90" s="222"/>
      <c r="J90" s="223">
        <f>BK90</f>
        <v>0</v>
      </c>
      <c r="K90" s="219"/>
      <c r="L90" s="224"/>
      <c r="M90" s="225"/>
      <c r="N90" s="226"/>
      <c r="O90" s="226"/>
      <c r="P90" s="227">
        <f>P91</f>
        <v>0</v>
      </c>
      <c r="Q90" s="226"/>
      <c r="R90" s="227">
        <f>R91</f>
        <v>0</v>
      </c>
      <c r="S90" s="226"/>
      <c r="T90" s="228">
        <f>T91</f>
        <v>0.012</v>
      </c>
      <c r="AR90" s="229" t="s">
        <v>78</v>
      </c>
      <c r="AT90" s="230" t="s">
        <v>69</v>
      </c>
      <c r="AU90" s="230" t="s">
        <v>70</v>
      </c>
      <c r="AY90" s="229" t="s">
        <v>148</v>
      </c>
      <c r="BK90" s="231">
        <f>BK91</f>
        <v>0</v>
      </c>
    </row>
    <row r="91" s="11" customFormat="1" ht="19.92" customHeight="1">
      <c r="B91" s="218"/>
      <c r="C91" s="219"/>
      <c r="D91" s="220" t="s">
        <v>69</v>
      </c>
      <c r="E91" s="232" t="s">
        <v>197</v>
      </c>
      <c r="F91" s="232" t="s">
        <v>258</v>
      </c>
      <c r="G91" s="219"/>
      <c r="H91" s="219"/>
      <c r="I91" s="222"/>
      <c r="J91" s="233">
        <f>BK91</f>
        <v>0</v>
      </c>
      <c r="K91" s="219"/>
      <c r="L91" s="224"/>
      <c r="M91" s="225"/>
      <c r="N91" s="226"/>
      <c r="O91" s="226"/>
      <c r="P91" s="227">
        <f>P92</f>
        <v>0</v>
      </c>
      <c r="Q91" s="226"/>
      <c r="R91" s="227">
        <f>R92</f>
        <v>0</v>
      </c>
      <c r="S91" s="226"/>
      <c r="T91" s="228">
        <f>T92</f>
        <v>0.012</v>
      </c>
      <c r="AR91" s="229" t="s">
        <v>78</v>
      </c>
      <c r="AT91" s="230" t="s">
        <v>69</v>
      </c>
      <c r="AU91" s="230" t="s">
        <v>78</v>
      </c>
      <c r="AY91" s="229" t="s">
        <v>148</v>
      </c>
      <c r="BK91" s="231">
        <f>BK92</f>
        <v>0</v>
      </c>
    </row>
    <row r="92" s="1" customFormat="1" ht="16.5" customHeight="1">
      <c r="B92" s="47"/>
      <c r="C92" s="234" t="s">
        <v>78</v>
      </c>
      <c r="D92" s="234" t="s">
        <v>151</v>
      </c>
      <c r="E92" s="235" t="s">
        <v>1808</v>
      </c>
      <c r="F92" s="236" t="s">
        <v>1809</v>
      </c>
      <c r="G92" s="237" t="s">
        <v>169</v>
      </c>
      <c r="H92" s="238">
        <v>6</v>
      </c>
      <c r="I92" s="239"/>
      <c r="J92" s="240">
        <f>ROUND(I92*H92,2)</f>
        <v>0</v>
      </c>
      <c r="K92" s="236" t="s">
        <v>155</v>
      </c>
      <c r="L92" s="73"/>
      <c r="M92" s="241" t="s">
        <v>21</v>
      </c>
      <c r="N92" s="242" t="s">
        <v>41</v>
      </c>
      <c r="O92" s="48"/>
      <c r="P92" s="243">
        <f>O92*H92</f>
        <v>0</v>
      </c>
      <c r="Q92" s="243">
        <v>0</v>
      </c>
      <c r="R92" s="243">
        <f>Q92*H92</f>
        <v>0</v>
      </c>
      <c r="S92" s="243">
        <v>0.002</v>
      </c>
      <c r="T92" s="244">
        <f>S92*H92</f>
        <v>0.012</v>
      </c>
      <c r="AR92" s="25" t="s">
        <v>156</v>
      </c>
      <c r="AT92" s="25" t="s">
        <v>151</v>
      </c>
      <c r="AU92" s="25" t="s">
        <v>80</v>
      </c>
      <c r="AY92" s="25" t="s">
        <v>148</v>
      </c>
      <c r="BE92" s="245">
        <f>IF(N92="základní",J92,0)</f>
        <v>0</v>
      </c>
      <c r="BF92" s="245">
        <f>IF(N92="snížená",J92,0)</f>
        <v>0</v>
      </c>
      <c r="BG92" s="245">
        <f>IF(N92="zákl. přenesená",J92,0)</f>
        <v>0</v>
      </c>
      <c r="BH92" s="245">
        <f>IF(N92="sníž. přenesená",J92,0)</f>
        <v>0</v>
      </c>
      <c r="BI92" s="245">
        <f>IF(N92="nulová",J92,0)</f>
        <v>0</v>
      </c>
      <c r="BJ92" s="25" t="s">
        <v>78</v>
      </c>
      <c r="BK92" s="245">
        <f>ROUND(I92*H92,2)</f>
        <v>0</v>
      </c>
      <c r="BL92" s="25" t="s">
        <v>156</v>
      </c>
      <c r="BM92" s="25" t="s">
        <v>1810</v>
      </c>
    </row>
    <row r="93" s="11" customFormat="1" ht="37.44" customHeight="1">
      <c r="B93" s="218"/>
      <c r="C93" s="219"/>
      <c r="D93" s="220" t="s">
        <v>69</v>
      </c>
      <c r="E93" s="221" t="s">
        <v>451</v>
      </c>
      <c r="F93" s="221" t="s">
        <v>452</v>
      </c>
      <c r="G93" s="219"/>
      <c r="H93" s="219"/>
      <c r="I93" s="222"/>
      <c r="J93" s="223">
        <f>BK93</f>
        <v>0</v>
      </c>
      <c r="K93" s="219"/>
      <c r="L93" s="224"/>
      <c r="M93" s="225"/>
      <c r="N93" s="226"/>
      <c r="O93" s="226"/>
      <c r="P93" s="227">
        <f>P94</f>
        <v>0</v>
      </c>
      <c r="Q93" s="226"/>
      <c r="R93" s="227">
        <f>R94</f>
        <v>0.0080000000000000002</v>
      </c>
      <c r="S93" s="226"/>
      <c r="T93" s="228">
        <f>T94</f>
        <v>0</v>
      </c>
      <c r="AR93" s="229" t="s">
        <v>80</v>
      </c>
      <c r="AT93" s="230" t="s">
        <v>69</v>
      </c>
      <c r="AU93" s="230" t="s">
        <v>70</v>
      </c>
      <c r="AY93" s="229" t="s">
        <v>148</v>
      </c>
      <c r="BK93" s="231">
        <f>BK94</f>
        <v>0</v>
      </c>
    </row>
    <row r="94" s="11" customFormat="1" ht="19.92" customHeight="1">
      <c r="B94" s="218"/>
      <c r="C94" s="219"/>
      <c r="D94" s="220" t="s">
        <v>69</v>
      </c>
      <c r="E94" s="232" t="s">
        <v>1817</v>
      </c>
      <c r="F94" s="232" t="s">
        <v>1818</v>
      </c>
      <c r="G94" s="219"/>
      <c r="H94" s="219"/>
      <c r="I94" s="222"/>
      <c r="J94" s="233">
        <f>BK94</f>
        <v>0</v>
      </c>
      <c r="K94" s="219"/>
      <c r="L94" s="224"/>
      <c r="M94" s="225"/>
      <c r="N94" s="226"/>
      <c r="O94" s="226"/>
      <c r="P94" s="227">
        <f>SUM(P95:P101)</f>
        <v>0</v>
      </c>
      <c r="Q94" s="226"/>
      <c r="R94" s="227">
        <f>SUM(R95:R101)</f>
        <v>0.0080000000000000002</v>
      </c>
      <c r="S94" s="226"/>
      <c r="T94" s="228">
        <f>SUM(T95:T101)</f>
        <v>0</v>
      </c>
      <c r="AR94" s="229" t="s">
        <v>80</v>
      </c>
      <c r="AT94" s="230" t="s">
        <v>69</v>
      </c>
      <c r="AU94" s="230" t="s">
        <v>78</v>
      </c>
      <c r="AY94" s="229" t="s">
        <v>148</v>
      </c>
      <c r="BK94" s="231">
        <f>SUM(BK95:BK101)</f>
        <v>0</v>
      </c>
    </row>
    <row r="95" s="1" customFormat="1" ht="25.5" customHeight="1">
      <c r="B95" s="47"/>
      <c r="C95" s="234" t="s">
        <v>80</v>
      </c>
      <c r="D95" s="234" t="s">
        <v>151</v>
      </c>
      <c r="E95" s="235" t="s">
        <v>1831</v>
      </c>
      <c r="F95" s="236" t="s">
        <v>1832</v>
      </c>
      <c r="G95" s="237" t="s">
        <v>169</v>
      </c>
      <c r="H95" s="238">
        <v>25</v>
      </c>
      <c r="I95" s="239"/>
      <c r="J95" s="240">
        <f>ROUND(I95*H95,2)</f>
        <v>0</v>
      </c>
      <c r="K95" s="236" t="s">
        <v>155</v>
      </c>
      <c r="L95" s="73"/>
      <c r="M95" s="241" t="s">
        <v>21</v>
      </c>
      <c r="N95" s="242" t="s">
        <v>41</v>
      </c>
      <c r="O95" s="48"/>
      <c r="P95" s="243">
        <f>O95*H95</f>
        <v>0</v>
      </c>
      <c r="Q95" s="243">
        <v>0</v>
      </c>
      <c r="R95" s="243">
        <f>Q95*H95</f>
        <v>0</v>
      </c>
      <c r="S95" s="243">
        <v>0</v>
      </c>
      <c r="T95" s="244">
        <f>S95*H95</f>
        <v>0</v>
      </c>
      <c r="AR95" s="25" t="s">
        <v>238</v>
      </c>
      <c r="AT95" s="25" t="s">
        <v>151</v>
      </c>
      <c r="AU95" s="25" t="s">
        <v>80</v>
      </c>
      <c r="AY95" s="25" t="s">
        <v>148</v>
      </c>
      <c r="BE95" s="245">
        <f>IF(N95="základní",J95,0)</f>
        <v>0</v>
      </c>
      <c r="BF95" s="245">
        <f>IF(N95="snížená",J95,0)</f>
        <v>0</v>
      </c>
      <c r="BG95" s="245">
        <f>IF(N95="zákl. přenesená",J95,0)</f>
        <v>0</v>
      </c>
      <c r="BH95" s="245">
        <f>IF(N95="sníž. přenesená",J95,0)</f>
        <v>0</v>
      </c>
      <c r="BI95" s="245">
        <f>IF(N95="nulová",J95,0)</f>
        <v>0</v>
      </c>
      <c r="BJ95" s="25" t="s">
        <v>78</v>
      </c>
      <c r="BK95" s="245">
        <f>ROUND(I95*H95,2)</f>
        <v>0</v>
      </c>
      <c r="BL95" s="25" t="s">
        <v>238</v>
      </c>
      <c r="BM95" s="25" t="s">
        <v>1833</v>
      </c>
    </row>
    <row r="96" s="1" customFormat="1" ht="16.5" customHeight="1">
      <c r="B96" s="47"/>
      <c r="C96" s="279" t="s">
        <v>149</v>
      </c>
      <c r="D96" s="279" t="s">
        <v>188</v>
      </c>
      <c r="E96" s="280" t="s">
        <v>1834</v>
      </c>
      <c r="F96" s="281" t="s">
        <v>1835</v>
      </c>
      <c r="G96" s="282" t="s">
        <v>169</v>
      </c>
      <c r="H96" s="283">
        <v>25</v>
      </c>
      <c r="I96" s="284"/>
      <c r="J96" s="285">
        <f>ROUND(I96*H96,2)</f>
        <v>0</v>
      </c>
      <c r="K96" s="281" t="s">
        <v>155</v>
      </c>
      <c r="L96" s="286"/>
      <c r="M96" s="287" t="s">
        <v>21</v>
      </c>
      <c r="N96" s="288" t="s">
        <v>41</v>
      </c>
      <c r="O96" s="48"/>
      <c r="P96" s="243">
        <f>O96*H96</f>
        <v>0</v>
      </c>
      <c r="Q96" s="243">
        <v>0.00012</v>
      </c>
      <c r="R96" s="243">
        <f>Q96*H96</f>
        <v>0.0030000000000000001</v>
      </c>
      <c r="S96" s="243">
        <v>0</v>
      </c>
      <c r="T96" s="244">
        <f>S96*H96</f>
        <v>0</v>
      </c>
      <c r="AR96" s="25" t="s">
        <v>332</v>
      </c>
      <c r="AT96" s="25" t="s">
        <v>188</v>
      </c>
      <c r="AU96" s="25" t="s">
        <v>80</v>
      </c>
      <c r="AY96" s="25" t="s">
        <v>148</v>
      </c>
      <c r="BE96" s="245">
        <f>IF(N96="základní",J96,0)</f>
        <v>0</v>
      </c>
      <c r="BF96" s="245">
        <f>IF(N96="snížená",J96,0)</f>
        <v>0</v>
      </c>
      <c r="BG96" s="245">
        <f>IF(N96="zákl. přenesená",J96,0)</f>
        <v>0</v>
      </c>
      <c r="BH96" s="245">
        <f>IF(N96="sníž. přenesená",J96,0)</f>
        <v>0</v>
      </c>
      <c r="BI96" s="245">
        <f>IF(N96="nulová",J96,0)</f>
        <v>0</v>
      </c>
      <c r="BJ96" s="25" t="s">
        <v>78</v>
      </c>
      <c r="BK96" s="245">
        <f>ROUND(I96*H96,2)</f>
        <v>0</v>
      </c>
      <c r="BL96" s="25" t="s">
        <v>238</v>
      </c>
      <c r="BM96" s="25" t="s">
        <v>1836</v>
      </c>
    </row>
    <row r="97" s="1" customFormat="1" ht="16.5" customHeight="1">
      <c r="B97" s="47"/>
      <c r="C97" s="234" t="s">
        <v>156</v>
      </c>
      <c r="D97" s="234" t="s">
        <v>151</v>
      </c>
      <c r="E97" s="235" t="s">
        <v>1965</v>
      </c>
      <c r="F97" s="236" t="s">
        <v>1966</v>
      </c>
      <c r="G97" s="237" t="s">
        <v>185</v>
      </c>
      <c r="H97" s="238">
        <v>1</v>
      </c>
      <c r="I97" s="239"/>
      <c r="J97" s="240">
        <f>ROUND(I97*H97,2)</f>
        <v>0</v>
      </c>
      <c r="K97" s="236" t="s">
        <v>21</v>
      </c>
      <c r="L97" s="73"/>
      <c r="M97" s="241" t="s">
        <v>21</v>
      </c>
      <c r="N97" s="242" t="s">
        <v>41</v>
      </c>
      <c r="O97" s="48"/>
      <c r="P97" s="243">
        <f>O97*H97</f>
        <v>0</v>
      </c>
      <c r="Q97" s="243">
        <v>0</v>
      </c>
      <c r="R97" s="243">
        <f>Q97*H97</f>
        <v>0</v>
      </c>
      <c r="S97" s="243">
        <v>0</v>
      </c>
      <c r="T97" s="244">
        <f>S97*H97</f>
        <v>0</v>
      </c>
      <c r="AR97" s="25" t="s">
        <v>238</v>
      </c>
      <c r="AT97" s="25" t="s">
        <v>151</v>
      </c>
      <c r="AU97" s="25" t="s">
        <v>80</v>
      </c>
      <c r="AY97" s="25" t="s">
        <v>148</v>
      </c>
      <c r="BE97" s="245">
        <f>IF(N97="základní",J97,0)</f>
        <v>0</v>
      </c>
      <c r="BF97" s="245">
        <f>IF(N97="snížená",J97,0)</f>
        <v>0</v>
      </c>
      <c r="BG97" s="245">
        <f>IF(N97="zákl. přenesená",J97,0)</f>
        <v>0</v>
      </c>
      <c r="BH97" s="245">
        <f>IF(N97="sníž. přenesená",J97,0)</f>
        <v>0</v>
      </c>
      <c r="BI97" s="245">
        <f>IF(N97="nulová",J97,0)</f>
        <v>0</v>
      </c>
      <c r="BJ97" s="25" t="s">
        <v>78</v>
      </c>
      <c r="BK97" s="245">
        <f>ROUND(I97*H97,2)</f>
        <v>0</v>
      </c>
      <c r="BL97" s="25" t="s">
        <v>238</v>
      </c>
      <c r="BM97" s="25" t="s">
        <v>1967</v>
      </c>
    </row>
    <row r="98" s="1" customFormat="1" ht="16.5" customHeight="1">
      <c r="B98" s="47"/>
      <c r="C98" s="279" t="s">
        <v>175</v>
      </c>
      <c r="D98" s="279" t="s">
        <v>188</v>
      </c>
      <c r="E98" s="280" t="s">
        <v>1896</v>
      </c>
      <c r="F98" s="281" t="s">
        <v>1897</v>
      </c>
      <c r="G98" s="282" t="s">
        <v>1768</v>
      </c>
      <c r="H98" s="283">
        <v>5</v>
      </c>
      <c r="I98" s="284"/>
      <c r="J98" s="285">
        <f>ROUND(I98*H98,2)</f>
        <v>0</v>
      </c>
      <c r="K98" s="281" t="s">
        <v>155</v>
      </c>
      <c r="L98" s="286"/>
      <c r="M98" s="287" t="s">
        <v>21</v>
      </c>
      <c r="N98" s="288" t="s">
        <v>41</v>
      </c>
      <c r="O98" s="48"/>
      <c r="P98" s="243">
        <f>O98*H98</f>
        <v>0</v>
      </c>
      <c r="Q98" s="243">
        <v>0.001</v>
      </c>
      <c r="R98" s="243">
        <f>Q98*H98</f>
        <v>0.0050000000000000001</v>
      </c>
      <c r="S98" s="243">
        <v>0</v>
      </c>
      <c r="T98" s="244">
        <f>S98*H98</f>
        <v>0</v>
      </c>
      <c r="AR98" s="25" t="s">
        <v>332</v>
      </c>
      <c r="AT98" s="25" t="s">
        <v>188</v>
      </c>
      <c r="AU98" s="25" t="s">
        <v>80</v>
      </c>
      <c r="AY98" s="25" t="s">
        <v>148</v>
      </c>
      <c r="BE98" s="245">
        <f>IF(N98="základní",J98,0)</f>
        <v>0</v>
      </c>
      <c r="BF98" s="245">
        <f>IF(N98="snížená",J98,0)</f>
        <v>0</v>
      </c>
      <c r="BG98" s="245">
        <f>IF(N98="zákl. přenesená",J98,0)</f>
        <v>0</v>
      </c>
      <c r="BH98" s="245">
        <f>IF(N98="sníž. přenesená",J98,0)</f>
        <v>0</v>
      </c>
      <c r="BI98" s="245">
        <f>IF(N98="nulová",J98,0)</f>
        <v>0</v>
      </c>
      <c r="BJ98" s="25" t="s">
        <v>78</v>
      </c>
      <c r="BK98" s="245">
        <f>ROUND(I98*H98,2)</f>
        <v>0</v>
      </c>
      <c r="BL98" s="25" t="s">
        <v>238</v>
      </c>
      <c r="BM98" s="25" t="s">
        <v>1898</v>
      </c>
    </row>
    <row r="99" s="1" customFormat="1" ht="16.5" customHeight="1">
      <c r="B99" s="47"/>
      <c r="C99" s="234" t="s">
        <v>182</v>
      </c>
      <c r="D99" s="234" t="s">
        <v>151</v>
      </c>
      <c r="E99" s="235" t="s">
        <v>1899</v>
      </c>
      <c r="F99" s="236" t="s">
        <v>1900</v>
      </c>
      <c r="G99" s="237" t="s">
        <v>1146</v>
      </c>
      <c r="H99" s="238">
        <v>1</v>
      </c>
      <c r="I99" s="239"/>
      <c r="J99" s="240">
        <f>ROUND(I99*H99,2)</f>
        <v>0</v>
      </c>
      <c r="K99" s="236" t="s">
        <v>21</v>
      </c>
      <c r="L99" s="73"/>
      <c r="M99" s="241" t="s">
        <v>21</v>
      </c>
      <c r="N99" s="242" t="s">
        <v>41</v>
      </c>
      <c r="O99" s="48"/>
      <c r="P99" s="243">
        <f>O99*H99</f>
        <v>0</v>
      </c>
      <c r="Q99" s="243">
        <v>0</v>
      </c>
      <c r="R99" s="243">
        <f>Q99*H99</f>
        <v>0</v>
      </c>
      <c r="S99" s="243">
        <v>0</v>
      </c>
      <c r="T99" s="244">
        <f>S99*H99</f>
        <v>0</v>
      </c>
      <c r="AR99" s="25" t="s">
        <v>238</v>
      </c>
      <c r="AT99" s="25" t="s">
        <v>151</v>
      </c>
      <c r="AU99" s="25" t="s">
        <v>80</v>
      </c>
      <c r="AY99" s="25" t="s">
        <v>148</v>
      </c>
      <c r="BE99" s="245">
        <f>IF(N99="základní",J99,0)</f>
        <v>0</v>
      </c>
      <c r="BF99" s="245">
        <f>IF(N99="snížená",J99,0)</f>
        <v>0</v>
      </c>
      <c r="BG99" s="245">
        <f>IF(N99="zákl. přenesená",J99,0)</f>
        <v>0</v>
      </c>
      <c r="BH99" s="245">
        <f>IF(N99="sníž. přenesená",J99,0)</f>
        <v>0</v>
      </c>
      <c r="BI99" s="245">
        <f>IF(N99="nulová",J99,0)</f>
        <v>0</v>
      </c>
      <c r="BJ99" s="25" t="s">
        <v>78</v>
      </c>
      <c r="BK99" s="245">
        <f>ROUND(I99*H99,2)</f>
        <v>0</v>
      </c>
      <c r="BL99" s="25" t="s">
        <v>238</v>
      </c>
      <c r="BM99" s="25" t="s">
        <v>1901</v>
      </c>
    </row>
    <row r="100" s="1" customFormat="1" ht="16.5" customHeight="1">
      <c r="B100" s="47"/>
      <c r="C100" s="279" t="s">
        <v>187</v>
      </c>
      <c r="D100" s="279" t="s">
        <v>188</v>
      </c>
      <c r="E100" s="280" t="s">
        <v>1902</v>
      </c>
      <c r="F100" s="281" t="s">
        <v>1903</v>
      </c>
      <c r="G100" s="282" t="s">
        <v>1904</v>
      </c>
      <c r="H100" s="308"/>
      <c r="I100" s="284"/>
      <c r="J100" s="285">
        <f>ROUND(I100*H100,2)</f>
        <v>0</v>
      </c>
      <c r="K100" s="281" t="s">
        <v>21</v>
      </c>
      <c r="L100" s="286"/>
      <c r="M100" s="287" t="s">
        <v>21</v>
      </c>
      <c r="N100" s="288" t="s">
        <v>41</v>
      </c>
      <c r="O100" s="48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5" t="s">
        <v>332</v>
      </c>
      <c r="AT100" s="25" t="s">
        <v>188</v>
      </c>
      <c r="AU100" s="25" t="s">
        <v>80</v>
      </c>
      <c r="AY100" s="25" t="s">
        <v>148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5" t="s">
        <v>78</v>
      </c>
      <c r="BK100" s="245">
        <f>ROUND(I100*H100,2)</f>
        <v>0</v>
      </c>
      <c r="BL100" s="25" t="s">
        <v>238</v>
      </c>
      <c r="BM100" s="25" t="s">
        <v>1905</v>
      </c>
    </row>
    <row r="101" s="1" customFormat="1" ht="25.5" customHeight="1">
      <c r="B101" s="47"/>
      <c r="C101" s="234" t="s">
        <v>191</v>
      </c>
      <c r="D101" s="234" t="s">
        <v>151</v>
      </c>
      <c r="E101" s="235" t="s">
        <v>1906</v>
      </c>
      <c r="F101" s="236" t="s">
        <v>1907</v>
      </c>
      <c r="G101" s="237" t="s">
        <v>1908</v>
      </c>
      <c r="H101" s="238">
        <v>6</v>
      </c>
      <c r="I101" s="239"/>
      <c r="J101" s="240">
        <f>ROUND(I101*H101,2)</f>
        <v>0</v>
      </c>
      <c r="K101" s="236" t="s">
        <v>155</v>
      </c>
      <c r="L101" s="73"/>
      <c r="M101" s="241" t="s">
        <v>21</v>
      </c>
      <c r="N101" s="242" t="s">
        <v>41</v>
      </c>
      <c r="O101" s="48"/>
      <c r="P101" s="243">
        <f>O101*H101</f>
        <v>0</v>
      </c>
      <c r="Q101" s="243">
        <v>0</v>
      </c>
      <c r="R101" s="243">
        <f>Q101*H101</f>
        <v>0</v>
      </c>
      <c r="S101" s="243">
        <v>0</v>
      </c>
      <c r="T101" s="244">
        <f>S101*H101</f>
        <v>0</v>
      </c>
      <c r="AR101" s="25" t="s">
        <v>1909</v>
      </c>
      <c r="AT101" s="25" t="s">
        <v>151</v>
      </c>
      <c r="AU101" s="25" t="s">
        <v>80</v>
      </c>
      <c r="AY101" s="25" t="s">
        <v>148</v>
      </c>
      <c r="BE101" s="245">
        <f>IF(N101="základní",J101,0)</f>
        <v>0</v>
      </c>
      <c r="BF101" s="245">
        <f>IF(N101="snížená",J101,0)</f>
        <v>0</v>
      </c>
      <c r="BG101" s="245">
        <f>IF(N101="zákl. přenesená",J101,0)</f>
        <v>0</v>
      </c>
      <c r="BH101" s="245">
        <f>IF(N101="sníž. přenesená",J101,0)</f>
        <v>0</v>
      </c>
      <c r="BI101" s="245">
        <f>IF(N101="nulová",J101,0)</f>
        <v>0</v>
      </c>
      <c r="BJ101" s="25" t="s">
        <v>78</v>
      </c>
      <c r="BK101" s="245">
        <f>ROUND(I101*H101,2)</f>
        <v>0</v>
      </c>
      <c r="BL101" s="25" t="s">
        <v>1909</v>
      </c>
      <c r="BM101" s="25" t="s">
        <v>1910</v>
      </c>
    </row>
    <row r="102" s="11" customFormat="1" ht="37.44" customHeight="1">
      <c r="B102" s="218"/>
      <c r="C102" s="219"/>
      <c r="D102" s="220" t="s">
        <v>69</v>
      </c>
      <c r="E102" s="221" t="s">
        <v>1968</v>
      </c>
      <c r="F102" s="221" t="s">
        <v>1969</v>
      </c>
      <c r="G102" s="219"/>
      <c r="H102" s="219"/>
      <c r="I102" s="222"/>
      <c r="J102" s="223">
        <f>BK102</f>
        <v>0</v>
      </c>
      <c r="K102" s="219"/>
      <c r="L102" s="224"/>
      <c r="M102" s="225"/>
      <c r="N102" s="226"/>
      <c r="O102" s="226"/>
      <c r="P102" s="227">
        <f>P103</f>
        <v>0</v>
      </c>
      <c r="Q102" s="226"/>
      <c r="R102" s="227">
        <f>R103</f>
        <v>0</v>
      </c>
      <c r="S102" s="226"/>
      <c r="T102" s="228">
        <f>T103</f>
        <v>0</v>
      </c>
      <c r="AR102" s="229" t="s">
        <v>156</v>
      </c>
      <c r="AT102" s="230" t="s">
        <v>69</v>
      </c>
      <c r="AU102" s="230" t="s">
        <v>70</v>
      </c>
      <c r="AY102" s="229" t="s">
        <v>148</v>
      </c>
      <c r="BK102" s="231">
        <f>BK103</f>
        <v>0</v>
      </c>
    </row>
    <row r="103" s="1" customFormat="1" ht="16.5" customHeight="1">
      <c r="B103" s="47"/>
      <c r="C103" s="234" t="s">
        <v>197</v>
      </c>
      <c r="D103" s="234" t="s">
        <v>151</v>
      </c>
      <c r="E103" s="235" t="s">
        <v>1970</v>
      </c>
      <c r="F103" s="236" t="s">
        <v>1971</v>
      </c>
      <c r="G103" s="237" t="s">
        <v>1908</v>
      </c>
      <c r="H103" s="238">
        <v>18</v>
      </c>
      <c r="I103" s="239"/>
      <c r="J103" s="240">
        <f>ROUND(I103*H103,2)</f>
        <v>0</v>
      </c>
      <c r="K103" s="236" t="s">
        <v>155</v>
      </c>
      <c r="L103" s="73"/>
      <c r="M103" s="241" t="s">
        <v>21</v>
      </c>
      <c r="N103" s="242" t="s">
        <v>41</v>
      </c>
      <c r="O103" s="48"/>
      <c r="P103" s="243">
        <f>O103*H103</f>
        <v>0</v>
      </c>
      <c r="Q103" s="243">
        <v>0</v>
      </c>
      <c r="R103" s="243">
        <f>Q103*H103</f>
        <v>0</v>
      </c>
      <c r="S103" s="243">
        <v>0</v>
      </c>
      <c r="T103" s="244">
        <f>S103*H103</f>
        <v>0</v>
      </c>
      <c r="AR103" s="25" t="s">
        <v>1909</v>
      </c>
      <c r="AT103" s="25" t="s">
        <v>151</v>
      </c>
      <c r="AU103" s="25" t="s">
        <v>78</v>
      </c>
      <c r="AY103" s="25" t="s">
        <v>148</v>
      </c>
      <c r="BE103" s="245">
        <f>IF(N103="základní",J103,0)</f>
        <v>0</v>
      </c>
      <c r="BF103" s="245">
        <f>IF(N103="snížená",J103,0)</f>
        <v>0</v>
      </c>
      <c r="BG103" s="245">
        <f>IF(N103="zákl. přenesená",J103,0)</f>
        <v>0</v>
      </c>
      <c r="BH103" s="245">
        <f>IF(N103="sníž. přenesená",J103,0)</f>
        <v>0</v>
      </c>
      <c r="BI103" s="245">
        <f>IF(N103="nulová",J103,0)</f>
        <v>0</v>
      </c>
      <c r="BJ103" s="25" t="s">
        <v>78</v>
      </c>
      <c r="BK103" s="245">
        <f>ROUND(I103*H103,2)</f>
        <v>0</v>
      </c>
      <c r="BL103" s="25" t="s">
        <v>1909</v>
      </c>
      <c r="BM103" s="25" t="s">
        <v>1972</v>
      </c>
    </row>
    <row r="104" s="11" customFormat="1" ht="37.44" customHeight="1">
      <c r="B104" s="218"/>
      <c r="C104" s="219"/>
      <c r="D104" s="220" t="s">
        <v>69</v>
      </c>
      <c r="E104" s="221" t="s">
        <v>1139</v>
      </c>
      <c r="F104" s="221" t="s">
        <v>1140</v>
      </c>
      <c r="G104" s="219"/>
      <c r="H104" s="219"/>
      <c r="I104" s="222"/>
      <c r="J104" s="223">
        <f>BK104</f>
        <v>0</v>
      </c>
      <c r="K104" s="219"/>
      <c r="L104" s="224"/>
      <c r="M104" s="225"/>
      <c r="N104" s="226"/>
      <c r="O104" s="226"/>
      <c r="P104" s="227">
        <f>P105</f>
        <v>0</v>
      </c>
      <c r="Q104" s="226"/>
      <c r="R104" s="227">
        <f>R105</f>
        <v>0</v>
      </c>
      <c r="S104" s="226"/>
      <c r="T104" s="228">
        <f>T105</f>
        <v>0</v>
      </c>
      <c r="AR104" s="229" t="s">
        <v>175</v>
      </c>
      <c r="AT104" s="230" t="s">
        <v>69</v>
      </c>
      <c r="AU104" s="230" t="s">
        <v>70</v>
      </c>
      <c r="AY104" s="229" t="s">
        <v>148</v>
      </c>
      <c r="BK104" s="231">
        <f>BK105</f>
        <v>0</v>
      </c>
    </row>
    <row r="105" s="11" customFormat="1" ht="19.92" customHeight="1">
      <c r="B105" s="218"/>
      <c r="C105" s="219"/>
      <c r="D105" s="220" t="s">
        <v>69</v>
      </c>
      <c r="E105" s="232" t="s">
        <v>1141</v>
      </c>
      <c r="F105" s="232" t="s">
        <v>1142</v>
      </c>
      <c r="G105" s="219"/>
      <c r="H105" s="219"/>
      <c r="I105" s="222"/>
      <c r="J105" s="233">
        <f>BK105</f>
        <v>0</v>
      </c>
      <c r="K105" s="219"/>
      <c r="L105" s="224"/>
      <c r="M105" s="225"/>
      <c r="N105" s="226"/>
      <c r="O105" s="226"/>
      <c r="P105" s="227">
        <f>P106</f>
        <v>0</v>
      </c>
      <c r="Q105" s="226"/>
      <c r="R105" s="227">
        <f>R106</f>
        <v>0</v>
      </c>
      <c r="S105" s="226"/>
      <c r="T105" s="228">
        <f>T106</f>
        <v>0</v>
      </c>
      <c r="AR105" s="229" t="s">
        <v>175</v>
      </c>
      <c r="AT105" s="230" t="s">
        <v>69</v>
      </c>
      <c r="AU105" s="230" t="s">
        <v>78</v>
      </c>
      <c r="AY105" s="229" t="s">
        <v>148</v>
      </c>
      <c r="BK105" s="231">
        <f>BK106</f>
        <v>0</v>
      </c>
    </row>
    <row r="106" s="1" customFormat="1" ht="16.5" customHeight="1">
      <c r="B106" s="47"/>
      <c r="C106" s="234" t="s">
        <v>201</v>
      </c>
      <c r="D106" s="234" t="s">
        <v>151</v>
      </c>
      <c r="E106" s="235" t="s">
        <v>1144</v>
      </c>
      <c r="F106" s="236" t="s">
        <v>1973</v>
      </c>
      <c r="G106" s="237" t="s">
        <v>1146</v>
      </c>
      <c r="H106" s="238">
        <v>1</v>
      </c>
      <c r="I106" s="239"/>
      <c r="J106" s="240">
        <f>ROUND(I106*H106,2)</f>
        <v>0</v>
      </c>
      <c r="K106" s="236" t="s">
        <v>155</v>
      </c>
      <c r="L106" s="73"/>
      <c r="M106" s="241" t="s">
        <v>21</v>
      </c>
      <c r="N106" s="302" t="s">
        <v>41</v>
      </c>
      <c r="O106" s="303"/>
      <c r="P106" s="304">
        <f>O106*H106</f>
        <v>0</v>
      </c>
      <c r="Q106" s="304">
        <v>0</v>
      </c>
      <c r="R106" s="304">
        <f>Q106*H106</f>
        <v>0</v>
      </c>
      <c r="S106" s="304">
        <v>0</v>
      </c>
      <c r="T106" s="305">
        <f>S106*H106</f>
        <v>0</v>
      </c>
      <c r="AR106" s="25" t="s">
        <v>1147</v>
      </c>
      <c r="AT106" s="25" t="s">
        <v>151</v>
      </c>
      <c r="AU106" s="25" t="s">
        <v>80</v>
      </c>
      <c r="AY106" s="25" t="s">
        <v>148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5" t="s">
        <v>78</v>
      </c>
      <c r="BK106" s="245">
        <f>ROUND(I106*H106,2)</f>
        <v>0</v>
      </c>
      <c r="BL106" s="25" t="s">
        <v>1147</v>
      </c>
      <c r="BM106" s="25" t="s">
        <v>1974</v>
      </c>
    </row>
    <row r="107" s="1" customFormat="1" ht="6.96" customHeight="1">
      <c r="B107" s="68"/>
      <c r="C107" s="69"/>
      <c r="D107" s="69"/>
      <c r="E107" s="69"/>
      <c r="F107" s="69"/>
      <c r="G107" s="69"/>
      <c r="H107" s="69"/>
      <c r="I107" s="179"/>
      <c r="J107" s="69"/>
      <c r="K107" s="69"/>
      <c r="L107" s="73"/>
    </row>
  </sheetData>
  <sheetProtection sheet="1" autoFilter="0" formatColumns="0" formatRows="0" objects="1" scenarios="1" spinCount="100000" saltValue="tJgTWgnVjoR3innbTN0DWj7bDWQ7I5GMxA6WSMVDTo6KYFv6fFl7Bvw24KTD9KZ7KIXIJvtCJP4Es+wOqOPdcA==" hashValue="v9l+6kHWYfOrAuSZ20z0uciO1fu9YEf34xah5uSbWWPN4LshqDSFLPtmd6lwZc3nBU547K1bX/qdMrkjEMw/5A==" algorithmName="SHA-512" password="CC35"/>
  <autoFilter ref="C88:K10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10" customWidth="1"/>
    <col min="2" max="2" width="1.664063" style="310" customWidth="1"/>
    <col min="3" max="4" width="5" style="310" customWidth="1"/>
    <col min="5" max="5" width="11.67" style="310" customWidth="1"/>
    <col min="6" max="6" width="9.17" style="310" customWidth="1"/>
    <col min="7" max="7" width="5" style="310" customWidth="1"/>
    <col min="8" max="8" width="77.83" style="310" customWidth="1"/>
    <col min="9" max="10" width="20" style="310" customWidth="1"/>
    <col min="11" max="11" width="1.664063" style="310" customWidth="1"/>
  </cols>
  <sheetData>
    <row r="1" ht="37.5" customHeight="1"/>
    <row r="2" ht="7.5" customHeight="1">
      <c r="B2" s="311"/>
      <c r="C2" s="312"/>
      <c r="D2" s="312"/>
      <c r="E2" s="312"/>
      <c r="F2" s="312"/>
      <c r="G2" s="312"/>
      <c r="H2" s="312"/>
      <c r="I2" s="312"/>
      <c r="J2" s="312"/>
      <c r="K2" s="313"/>
    </row>
    <row r="3" s="16" customFormat="1" ht="45" customHeight="1">
      <c r="B3" s="314"/>
      <c r="C3" s="315" t="s">
        <v>1975</v>
      </c>
      <c r="D3" s="315"/>
      <c r="E3" s="315"/>
      <c r="F3" s="315"/>
      <c r="G3" s="315"/>
      <c r="H3" s="315"/>
      <c r="I3" s="315"/>
      <c r="J3" s="315"/>
      <c r="K3" s="316"/>
    </row>
    <row r="4" ht="25.5" customHeight="1">
      <c r="B4" s="317"/>
      <c r="C4" s="318" t="s">
        <v>1976</v>
      </c>
      <c r="D4" s="318"/>
      <c r="E4" s="318"/>
      <c r="F4" s="318"/>
      <c r="G4" s="318"/>
      <c r="H4" s="318"/>
      <c r="I4" s="318"/>
      <c r="J4" s="318"/>
      <c r="K4" s="319"/>
    </row>
    <row r="5" ht="5.25" customHeight="1">
      <c r="B5" s="317"/>
      <c r="C5" s="320"/>
      <c r="D5" s="320"/>
      <c r="E5" s="320"/>
      <c r="F5" s="320"/>
      <c r="G5" s="320"/>
      <c r="H5" s="320"/>
      <c r="I5" s="320"/>
      <c r="J5" s="320"/>
      <c r="K5" s="319"/>
    </row>
    <row r="6" ht="15" customHeight="1">
      <c r="B6" s="317"/>
      <c r="C6" s="321" t="s">
        <v>1977</v>
      </c>
      <c r="D6" s="321"/>
      <c r="E6" s="321"/>
      <c r="F6" s="321"/>
      <c r="G6" s="321"/>
      <c r="H6" s="321"/>
      <c r="I6" s="321"/>
      <c r="J6" s="321"/>
      <c r="K6" s="319"/>
    </row>
    <row r="7" ht="15" customHeight="1">
      <c r="B7" s="322"/>
      <c r="C7" s="321" t="s">
        <v>1978</v>
      </c>
      <c r="D7" s="321"/>
      <c r="E7" s="321"/>
      <c r="F7" s="321"/>
      <c r="G7" s="321"/>
      <c r="H7" s="321"/>
      <c r="I7" s="321"/>
      <c r="J7" s="321"/>
      <c r="K7" s="319"/>
    </row>
    <row r="8" ht="12.75" customHeight="1">
      <c r="B8" s="322"/>
      <c r="C8" s="321"/>
      <c r="D8" s="321"/>
      <c r="E8" s="321"/>
      <c r="F8" s="321"/>
      <c r="G8" s="321"/>
      <c r="H8" s="321"/>
      <c r="I8" s="321"/>
      <c r="J8" s="321"/>
      <c r="K8" s="319"/>
    </row>
    <row r="9" ht="15" customHeight="1">
      <c r="B9" s="322"/>
      <c r="C9" s="321" t="s">
        <v>1979</v>
      </c>
      <c r="D9" s="321"/>
      <c r="E9" s="321"/>
      <c r="F9" s="321"/>
      <c r="G9" s="321"/>
      <c r="H9" s="321"/>
      <c r="I9" s="321"/>
      <c r="J9" s="321"/>
      <c r="K9" s="319"/>
    </row>
    <row r="10" ht="15" customHeight="1">
      <c r="B10" s="322"/>
      <c r="C10" s="321"/>
      <c r="D10" s="321" t="s">
        <v>1980</v>
      </c>
      <c r="E10" s="321"/>
      <c r="F10" s="321"/>
      <c r="G10" s="321"/>
      <c r="H10" s="321"/>
      <c r="I10" s="321"/>
      <c r="J10" s="321"/>
      <c r="K10" s="319"/>
    </row>
    <row r="11" ht="15" customHeight="1">
      <c r="B11" s="322"/>
      <c r="C11" s="323"/>
      <c r="D11" s="321" t="s">
        <v>1981</v>
      </c>
      <c r="E11" s="321"/>
      <c r="F11" s="321"/>
      <c r="G11" s="321"/>
      <c r="H11" s="321"/>
      <c r="I11" s="321"/>
      <c r="J11" s="321"/>
      <c r="K11" s="319"/>
    </row>
    <row r="12" ht="12.75" customHeight="1">
      <c r="B12" s="322"/>
      <c r="C12" s="323"/>
      <c r="D12" s="323"/>
      <c r="E12" s="323"/>
      <c r="F12" s="323"/>
      <c r="G12" s="323"/>
      <c r="H12" s="323"/>
      <c r="I12" s="323"/>
      <c r="J12" s="323"/>
      <c r="K12" s="319"/>
    </row>
    <row r="13" ht="15" customHeight="1">
      <c r="B13" s="322"/>
      <c r="C13" s="323"/>
      <c r="D13" s="321" t="s">
        <v>1982</v>
      </c>
      <c r="E13" s="321"/>
      <c r="F13" s="321"/>
      <c r="G13" s="321"/>
      <c r="H13" s="321"/>
      <c r="I13" s="321"/>
      <c r="J13" s="321"/>
      <c r="K13" s="319"/>
    </row>
    <row r="14" ht="15" customHeight="1">
      <c r="B14" s="322"/>
      <c r="C14" s="323"/>
      <c r="D14" s="321" t="s">
        <v>1983</v>
      </c>
      <c r="E14" s="321"/>
      <c r="F14" s="321"/>
      <c r="G14" s="321"/>
      <c r="H14" s="321"/>
      <c r="I14" s="321"/>
      <c r="J14" s="321"/>
      <c r="K14" s="319"/>
    </row>
    <row r="15" ht="15" customHeight="1">
      <c r="B15" s="322"/>
      <c r="C15" s="323"/>
      <c r="D15" s="321" t="s">
        <v>1984</v>
      </c>
      <c r="E15" s="321"/>
      <c r="F15" s="321"/>
      <c r="G15" s="321"/>
      <c r="H15" s="321"/>
      <c r="I15" s="321"/>
      <c r="J15" s="321"/>
      <c r="K15" s="319"/>
    </row>
    <row r="16" ht="15" customHeight="1">
      <c r="B16" s="322"/>
      <c r="C16" s="323"/>
      <c r="D16" s="323"/>
      <c r="E16" s="324" t="s">
        <v>77</v>
      </c>
      <c r="F16" s="321" t="s">
        <v>1985</v>
      </c>
      <c r="G16" s="321"/>
      <c r="H16" s="321"/>
      <c r="I16" s="321"/>
      <c r="J16" s="321"/>
      <c r="K16" s="319"/>
    </row>
    <row r="17" ht="15" customHeight="1">
      <c r="B17" s="322"/>
      <c r="C17" s="323"/>
      <c r="D17" s="323"/>
      <c r="E17" s="324" t="s">
        <v>1986</v>
      </c>
      <c r="F17" s="321" t="s">
        <v>1987</v>
      </c>
      <c r="G17" s="321"/>
      <c r="H17" s="321"/>
      <c r="I17" s="321"/>
      <c r="J17" s="321"/>
      <c r="K17" s="319"/>
    </row>
    <row r="18" ht="15" customHeight="1">
      <c r="B18" s="322"/>
      <c r="C18" s="323"/>
      <c r="D18" s="323"/>
      <c r="E18" s="324" t="s">
        <v>1988</v>
      </c>
      <c r="F18" s="321" t="s">
        <v>1989</v>
      </c>
      <c r="G18" s="321"/>
      <c r="H18" s="321"/>
      <c r="I18" s="321"/>
      <c r="J18" s="321"/>
      <c r="K18" s="319"/>
    </row>
    <row r="19" ht="15" customHeight="1">
      <c r="B19" s="322"/>
      <c r="C19" s="323"/>
      <c r="D19" s="323"/>
      <c r="E19" s="324" t="s">
        <v>1990</v>
      </c>
      <c r="F19" s="321" t="s">
        <v>1991</v>
      </c>
      <c r="G19" s="321"/>
      <c r="H19" s="321"/>
      <c r="I19" s="321"/>
      <c r="J19" s="321"/>
      <c r="K19" s="319"/>
    </row>
    <row r="20" ht="15" customHeight="1">
      <c r="B20" s="322"/>
      <c r="C20" s="323"/>
      <c r="D20" s="323"/>
      <c r="E20" s="324" t="s">
        <v>1992</v>
      </c>
      <c r="F20" s="321" t="s">
        <v>1993</v>
      </c>
      <c r="G20" s="321"/>
      <c r="H20" s="321"/>
      <c r="I20" s="321"/>
      <c r="J20" s="321"/>
      <c r="K20" s="319"/>
    </row>
    <row r="21" ht="15" customHeight="1">
      <c r="B21" s="322"/>
      <c r="C21" s="323"/>
      <c r="D21" s="323"/>
      <c r="E21" s="324" t="s">
        <v>89</v>
      </c>
      <c r="F21" s="321" t="s">
        <v>1994</v>
      </c>
      <c r="G21" s="321"/>
      <c r="H21" s="321"/>
      <c r="I21" s="321"/>
      <c r="J21" s="321"/>
      <c r="K21" s="319"/>
    </row>
    <row r="22" ht="12.75" customHeight="1">
      <c r="B22" s="322"/>
      <c r="C22" s="323"/>
      <c r="D22" s="323"/>
      <c r="E22" s="323"/>
      <c r="F22" s="323"/>
      <c r="G22" s="323"/>
      <c r="H22" s="323"/>
      <c r="I22" s="323"/>
      <c r="J22" s="323"/>
      <c r="K22" s="319"/>
    </row>
    <row r="23" ht="15" customHeight="1">
      <c r="B23" s="322"/>
      <c r="C23" s="321" t="s">
        <v>1995</v>
      </c>
      <c r="D23" s="321"/>
      <c r="E23" s="321"/>
      <c r="F23" s="321"/>
      <c r="G23" s="321"/>
      <c r="H23" s="321"/>
      <c r="I23" s="321"/>
      <c r="J23" s="321"/>
      <c r="K23" s="319"/>
    </row>
    <row r="24" ht="15" customHeight="1">
      <c r="B24" s="322"/>
      <c r="C24" s="321" t="s">
        <v>1996</v>
      </c>
      <c r="D24" s="321"/>
      <c r="E24" s="321"/>
      <c r="F24" s="321"/>
      <c r="G24" s="321"/>
      <c r="H24" s="321"/>
      <c r="I24" s="321"/>
      <c r="J24" s="321"/>
      <c r="K24" s="319"/>
    </row>
    <row r="25" ht="15" customHeight="1">
      <c r="B25" s="322"/>
      <c r="C25" s="321"/>
      <c r="D25" s="321" t="s">
        <v>1997</v>
      </c>
      <c r="E25" s="321"/>
      <c r="F25" s="321"/>
      <c r="G25" s="321"/>
      <c r="H25" s="321"/>
      <c r="I25" s="321"/>
      <c r="J25" s="321"/>
      <c r="K25" s="319"/>
    </row>
    <row r="26" ht="15" customHeight="1">
      <c r="B26" s="322"/>
      <c r="C26" s="323"/>
      <c r="D26" s="321" t="s">
        <v>1998</v>
      </c>
      <c r="E26" s="321"/>
      <c r="F26" s="321"/>
      <c r="G26" s="321"/>
      <c r="H26" s="321"/>
      <c r="I26" s="321"/>
      <c r="J26" s="321"/>
      <c r="K26" s="319"/>
    </row>
    <row r="27" ht="12.75" customHeight="1">
      <c r="B27" s="322"/>
      <c r="C27" s="323"/>
      <c r="D27" s="323"/>
      <c r="E27" s="323"/>
      <c r="F27" s="323"/>
      <c r="G27" s="323"/>
      <c r="H27" s="323"/>
      <c r="I27" s="323"/>
      <c r="J27" s="323"/>
      <c r="K27" s="319"/>
    </row>
    <row r="28" ht="15" customHeight="1">
      <c r="B28" s="322"/>
      <c r="C28" s="323"/>
      <c r="D28" s="321" t="s">
        <v>1999</v>
      </c>
      <c r="E28" s="321"/>
      <c r="F28" s="321"/>
      <c r="G28" s="321"/>
      <c r="H28" s="321"/>
      <c r="I28" s="321"/>
      <c r="J28" s="321"/>
      <c r="K28" s="319"/>
    </row>
    <row r="29" ht="15" customHeight="1">
      <c r="B29" s="322"/>
      <c r="C29" s="323"/>
      <c r="D29" s="321" t="s">
        <v>2000</v>
      </c>
      <c r="E29" s="321"/>
      <c r="F29" s="321"/>
      <c r="G29" s="321"/>
      <c r="H29" s="321"/>
      <c r="I29" s="321"/>
      <c r="J29" s="321"/>
      <c r="K29" s="319"/>
    </row>
    <row r="30" ht="12.75" customHeight="1">
      <c r="B30" s="322"/>
      <c r="C30" s="323"/>
      <c r="D30" s="323"/>
      <c r="E30" s="323"/>
      <c r="F30" s="323"/>
      <c r="G30" s="323"/>
      <c r="H30" s="323"/>
      <c r="I30" s="323"/>
      <c r="J30" s="323"/>
      <c r="K30" s="319"/>
    </row>
    <row r="31" ht="15" customHeight="1">
      <c r="B31" s="322"/>
      <c r="C31" s="323"/>
      <c r="D31" s="321" t="s">
        <v>2001</v>
      </c>
      <c r="E31" s="321"/>
      <c r="F31" s="321"/>
      <c r="G31" s="321"/>
      <c r="H31" s="321"/>
      <c r="I31" s="321"/>
      <c r="J31" s="321"/>
      <c r="K31" s="319"/>
    </row>
    <row r="32" ht="15" customHeight="1">
      <c r="B32" s="322"/>
      <c r="C32" s="323"/>
      <c r="D32" s="321" t="s">
        <v>2002</v>
      </c>
      <c r="E32" s="321"/>
      <c r="F32" s="321"/>
      <c r="G32" s="321"/>
      <c r="H32" s="321"/>
      <c r="I32" s="321"/>
      <c r="J32" s="321"/>
      <c r="K32" s="319"/>
    </row>
    <row r="33" ht="15" customHeight="1">
      <c r="B33" s="322"/>
      <c r="C33" s="323"/>
      <c r="D33" s="321" t="s">
        <v>2003</v>
      </c>
      <c r="E33" s="321"/>
      <c r="F33" s="321"/>
      <c r="G33" s="321"/>
      <c r="H33" s="321"/>
      <c r="I33" s="321"/>
      <c r="J33" s="321"/>
      <c r="K33" s="319"/>
    </row>
    <row r="34" ht="15" customHeight="1">
      <c r="B34" s="322"/>
      <c r="C34" s="323"/>
      <c r="D34" s="321"/>
      <c r="E34" s="325" t="s">
        <v>133</v>
      </c>
      <c r="F34" s="321"/>
      <c r="G34" s="321" t="s">
        <v>2004</v>
      </c>
      <c r="H34" s="321"/>
      <c r="I34" s="321"/>
      <c r="J34" s="321"/>
      <c r="K34" s="319"/>
    </row>
    <row r="35" ht="30.75" customHeight="1">
      <c r="B35" s="322"/>
      <c r="C35" s="323"/>
      <c r="D35" s="321"/>
      <c r="E35" s="325" t="s">
        <v>2005</v>
      </c>
      <c r="F35" s="321"/>
      <c r="G35" s="321" t="s">
        <v>2006</v>
      </c>
      <c r="H35" s="321"/>
      <c r="I35" s="321"/>
      <c r="J35" s="321"/>
      <c r="K35" s="319"/>
    </row>
    <row r="36" ht="15" customHeight="1">
      <c r="B36" s="322"/>
      <c r="C36" s="323"/>
      <c r="D36" s="321"/>
      <c r="E36" s="325" t="s">
        <v>51</v>
      </c>
      <c r="F36" s="321"/>
      <c r="G36" s="321" t="s">
        <v>2007</v>
      </c>
      <c r="H36" s="321"/>
      <c r="I36" s="321"/>
      <c r="J36" s="321"/>
      <c r="K36" s="319"/>
    </row>
    <row r="37" ht="15" customHeight="1">
      <c r="B37" s="322"/>
      <c r="C37" s="323"/>
      <c r="D37" s="321"/>
      <c r="E37" s="325" t="s">
        <v>134</v>
      </c>
      <c r="F37" s="321"/>
      <c r="G37" s="321" t="s">
        <v>2008</v>
      </c>
      <c r="H37" s="321"/>
      <c r="I37" s="321"/>
      <c r="J37" s="321"/>
      <c r="K37" s="319"/>
    </row>
    <row r="38" ht="15" customHeight="1">
      <c r="B38" s="322"/>
      <c r="C38" s="323"/>
      <c r="D38" s="321"/>
      <c r="E38" s="325" t="s">
        <v>135</v>
      </c>
      <c r="F38" s="321"/>
      <c r="G38" s="321" t="s">
        <v>2009</v>
      </c>
      <c r="H38" s="321"/>
      <c r="I38" s="321"/>
      <c r="J38" s="321"/>
      <c r="K38" s="319"/>
    </row>
    <row r="39" ht="15" customHeight="1">
      <c r="B39" s="322"/>
      <c r="C39" s="323"/>
      <c r="D39" s="321"/>
      <c r="E39" s="325" t="s">
        <v>136</v>
      </c>
      <c r="F39" s="321"/>
      <c r="G39" s="321" t="s">
        <v>2010</v>
      </c>
      <c r="H39" s="321"/>
      <c r="I39" s="321"/>
      <c r="J39" s="321"/>
      <c r="K39" s="319"/>
    </row>
    <row r="40" ht="15" customHeight="1">
      <c r="B40" s="322"/>
      <c r="C40" s="323"/>
      <c r="D40" s="321"/>
      <c r="E40" s="325" t="s">
        <v>2011</v>
      </c>
      <c r="F40" s="321"/>
      <c r="G40" s="321" t="s">
        <v>2012</v>
      </c>
      <c r="H40" s="321"/>
      <c r="I40" s="321"/>
      <c r="J40" s="321"/>
      <c r="K40" s="319"/>
    </row>
    <row r="41" ht="15" customHeight="1">
      <c r="B41" s="322"/>
      <c r="C41" s="323"/>
      <c r="D41" s="321"/>
      <c r="E41" s="325"/>
      <c r="F41" s="321"/>
      <c r="G41" s="321" t="s">
        <v>2013</v>
      </c>
      <c r="H41" s="321"/>
      <c r="I41" s="321"/>
      <c r="J41" s="321"/>
      <c r="K41" s="319"/>
    </row>
    <row r="42" ht="15" customHeight="1">
      <c r="B42" s="322"/>
      <c r="C42" s="323"/>
      <c r="D42" s="321"/>
      <c r="E42" s="325" t="s">
        <v>2014</v>
      </c>
      <c r="F42" s="321"/>
      <c r="G42" s="321" t="s">
        <v>2015</v>
      </c>
      <c r="H42" s="321"/>
      <c r="I42" s="321"/>
      <c r="J42" s="321"/>
      <c r="K42" s="319"/>
    </row>
    <row r="43" ht="15" customHeight="1">
      <c r="B43" s="322"/>
      <c r="C43" s="323"/>
      <c r="D43" s="321"/>
      <c r="E43" s="325" t="s">
        <v>138</v>
      </c>
      <c r="F43" s="321"/>
      <c r="G43" s="321" t="s">
        <v>2016</v>
      </c>
      <c r="H43" s="321"/>
      <c r="I43" s="321"/>
      <c r="J43" s="321"/>
      <c r="K43" s="319"/>
    </row>
    <row r="44" ht="12.75" customHeight="1">
      <c r="B44" s="322"/>
      <c r="C44" s="323"/>
      <c r="D44" s="321"/>
      <c r="E44" s="321"/>
      <c r="F44" s="321"/>
      <c r="G44" s="321"/>
      <c r="H44" s="321"/>
      <c r="I44" s="321"/>
      <c r="J44" s="321"/>
      <c r="K44" s="319"/>
    </row>
    <row r="45" ht="15" customHeight="1">
      <c r="B45" s="322"/>
      <c r="C45" s="323"/>
      <c r="D45" s="321" t="s">
        <v>2017</v>
      </c>
      <c r="E45" s="321"/>
      <c r="F45" s="321"/>
      <c r="G45" s="321"/>
      <c r="H45" s="321"/>
      <c r="I45" s="321"/>
      <c r="J45" s="321"/>
      <c r="K45" s="319"/>
    </row>
    <row r="46" ht="15" customHeight="1">
      <c r="B46" s="322"/>
      <c r="C46" s="323"/>
      <c r="D46" s="323"/>
      <c r="E46" s="321" t="s">
        <v>2018</v>
      </c>
      <c r="F46" s="321"/>
      <c r="G46" s="321"/>
      <c r="H46" s="321"/>
      <c r="I46" s="321"/>
      <c r="J46" s="321"/>
      <c r="K46" s="319"/>
    </row>
    <row r="47" ht="15" customHeight="1">
      <c r="B47" s="322"/>
      <c r="C47" s="323"/>
      <c r="D47" s="323"/>
      <c r="E47" s="321" t="s">
        <v>2019</v>
      </c>
      <c r="F47" s="321"/>
      <c r="G47" s="321"/>
      <c r="H47" s="321"/>
      <c r="I47" s="321"/>
      <c r="J47" s="321"/>
      <c r="K47" s="319"/>
    </row>
    <row r="48" ht="15" customHeight="1">
      <c r="B48" s="322"/>
      <c r="C48" s="323"/>
      <c r="D48" s="323"/>
      <c r="E48" s="321" t="s">
        <v>2020</v>
      </c>
      <c r="F48" s="321"/>
      <c r="G48" s="321"/>
      <c r="H48" s="321"/>
      <c r="I48" s="321"/>
      <c r="J48" s="321"/>
      <c r="K48" s="319"/>
    </row>
    <row r="49" ht="15" customHeight="1">
      <c r="B49" s="322"/>
      <c r="C49" s="323"/>
      <c r="D49" s="321" t="s">
        <v>2021</v>
      </c>
      <c r="E49" s="321"/>
      <c r="F49" s="321"/>
      <c r="G49" s="321"/>
      <c r="H49" s="321"/>
      <c r="I49" s="321"/>
      <c r="J49" s="321"/>
      <c r="K49" s="319"/>
    </row>
    <row r="50" ht="25.5" customHeight="1">
      <c r="B50" s="317"/>
      <c r="C50" s="318" t="s">
        <v>2022</v>
      </c>
      <c r="D50" s="318"/>
      <c r="E50" s="318"/>
      <c r="F50" s="318"/>
      <c r="G50" s="318"/>
      <c r="H50" s="318"/>
      <c r="I50" s="318"/>
      <c r="J50" s="318"/>
      <c r="K50" s="319"/>
    </row>
    <row r="51" ht="5.25" customHeight="1">
      <c r="B51" s="317"/>
      <c r="C51" s="320"/>
      <c r="D51" s="320"/>
      <c r="E51" s="320"/>
      <c r="F51" s="320"/>
      <c r="G51" s="320"/>
      <c r="H51" s="320"/>
      <c r="I51" s="320"/>
      <c r="J51" s="320"/>
      <c r="K51" s="319"/>
    </row>
    <row r="52" ht="15" customHeight="1">
      <c r="B52" s="317"/>
      <c r="C52" s="321" t="s">
        <v>2023</v>
      </c>
      <c r="D52" s="321"/>
      <c r="E52" s="321"/>
      <c r="F52" s="321"/>
      <c r="G52" s="321"/>
      <c r="H52" s="321"/>
      <c r="I52" s="321"/>
      <c r="J52" s="321"/>
      <c r="K52" s="319"/>
    </row>
    <row r="53" ht="15" customHeight="1">
      <c r="B53" s="317"/>
      <c r="C53" s="321" t="s">
        <v>2024</v>
      </c>
      <c r="D53" s="321"/>
      <c r="E53" s="321"/>
      <c r="F53" s="321"/>
      <c r="G53" s="321"/>
      <c r="H53" s="321"/>
      <c r="I53" s="321"/>
      <c r="J53" s="321"/>
      <c r="K53" s="319"/>
    </row>
    <row r="54" ht="12.75" customHeight="1">
      <c r="B54" s="317"/>
      <c r="C54" s="321"/>
      <c r="D54" s="321"/>
      <c r="E54" s="321"/>
      <c r="F54" s="321"/>
      <c r="G54" s="321"/>
      <c r="H54" s="321"/>
      <c r="I54" s="321"/>
      <c r="J54" s="321"/>
      <c r="K54" s="319"/>
    </row>
    <row r="55" ht="15" customHeight="1">
      <c r="B55" s="317"/>
      <c r="C55" s="321" t="s">
        <v>2025</v>
      </c>
      <c r="D55" s="321"/>
      <c r="E55" s="321"/>
      <c r="F55" s="321"/>
      <c r="G55" s="321"/>
      <c r="H55" s="321"/>
      <c r="I55" s="321"/>
      <c r="J55" s="321"/>
      <c r="K55" s="319"/>
    </row>
    <row r="56" ht="15" customHeight="1">
      <c r="B56" s="317"/>
      <c r="C56" s="323"/>
      <c r="D56" s="321" t="s">
        <v>2026</v>
      </c>
      <c r="E56" s="321"/>
      <c r="F56" s="321"/>
      <c r="G56" s="321"/>
      <c r="H56" s="321"/>
      <c r="I56" s="321"/>
      <c r="J56" s="321"/>
      <c r="K56" s="319"/>
    </row>
    <row r="57" ht="15" customHeight="1">
      <c r="B57" s="317"/>
      <c r="C57" s="323"/>
      <c r="D57" s="321" t="s">
        <v>2027</v>
      </c>
      <c r="E57" s="321"/>
      <c r="F57" s="321"/>
      <c r="G57" s="321"/>
      <c r="H57" s="321"/>
      <c r="I57" s="321"/>
      <c r="J57" s="321"/>
      <c r="K57" s="319"/>
    </row>
    <row r="58" ht="15" customHeight="1">
      <c r="B58" s="317"/>
      <c r="C58" s="323"/>
      <c r="D58" s="321" t="s">
        <v>2028</v>
      </c>
      <c r="E58" s="321"/>
      <c r="F58" s="321"/>
      <c r="G58" s="321"/>
      <c r="H58" s="321"/>
      <c r="I58" s="321"/>
      <c r="J58" s="321"/>
      <c r="K58" s="319"/>
    </row>
    <row r="59" ht="15" customHeight="1">
      <c r="B59" s="317"/>
      <c r="C59" s="323"/>
      <c r="D59" s="321" t="s">
        <v>2029</v>
      </c>
      <c r="E59" s="321"/>
      <c r="F59" s="321"/>
      <c r="G59" s="321"/>
      <c r="H59" s="321"/>
      <c r="I59" s="321"/>
      <c r="J59" s="321"/>
      <c r="K59" s="319"/>
    </row>
    <row r="60" ht="15" customHeight="1">
      <c r="B60" s="317"/>
      <c r="C60" s="323"/>
      <c r="D60" s="326" t="s">
        <v>2030</v>
      </c>
      <c r="E60" s="326"/>
      <c r="F60" s="326"/>
      <c r="G60" s="326"/>
      <c r="H60" s="326"/>
      <c r="I60" s="326"/>
      <c r="J60" s="326"/>
      <c r="K60" s="319"/>
    </row>
    <row r="61" ht="15" customHeight="1">
      <c r="B61" s="317"/>
      <c r="C61" s="323"/>
      <c r="D61" s="321" t="s">
        <v>2031</v>
      </c>
      <c r="E61" s="321"/>
      <c r="F61" s="321"/>
      <c r="G61" s="321"/>
      <c r="H61" s="321"/>
      <c r="I61" s="321"/>
      <c r="J61" s="321"/>
      <c r="K61" s="319"/>
    </row>
    <row r="62" ht="12.75" customHeight="1">
      <c r="B62" s="317"/>
      <c r="C62" s="323"/>
      <c r="D62" s="323"/>
      <c r="E62" s="327"/>
      <c r="F62" s="323"/>
      <c r="G62" s="323"/>
      <c r="H62" s="323"/>
      <c r="I62" s="323"/>
      <c r="J62" s="323"/>
      <c r="K62" s="319"/>
    </row>
    <row r="63" ht="15" customHeight="1">
      <c r="B63" s="317"/>
      <c r="C63" s="323"/>
      <c r="D63" s="321" t="s">
        <v>2032</v>
      </c>
      <c r="E63" s="321"/>
      <c r="F63" s="321"/>
      <c r="G63" s="321"/>
      <c r="H63" s="321"/>
      <c r="I63" s="321"/>
      <c r="J63" s="321"/>
      <c r="K63" s="319"/>
    </row>
    <row r="64" ht="15" customHeight="1">
      <c r="B64" s="317"/>
      <c r="C64" s="323"/>
      <c r="D64" s="326" t="s">
        <v>2033</v>
      </c>
      <c r="E64" s="326"/>
      <c r="F64" s="326"/>
      <c r="G64" s="326"/>
      <c r="H64" s="326"/>
      <c r="I64" s="326"/>
      <c r="J64" s="326"/>
      <c r="K64" s="319"/>
    </row>
    <row r="65" ht="15" customHeight="1">
      <c r="B65" s="317"/>
      <c r="C65" s="323"/>
      <c r="D65" s="321" t="s">
        <v>2034</v>
      </c>
      <c r="E65" s="321"/>
      <c r="F65" s="321"/>
      <c r="G65" s="321"/>
      <c r="H65" s="321"/>
      <c r="I65" s="321"/>
      <c r="J65" s="321"/>
      <c r="K65" s="319"/>
    </row>
    <row r="66" ht="15" customHeight="1">
      <c r="B66" s="317"/>
      <c r="C66" s="323"/>
      <c r="D66" s="321" t="s">
        <v>2035</v>
      </c>
      <c r="E66" s="321"/>
      <c r="F66" s="321"/>
      <c r="G66" s="321"/>
      <c r="H66" s="321"/>
      <c r="I66" s="321"/>
      <c r="J66" s="321"/>
      <c r="K66" s="319"/>
    </row>
    <row r="67" ht="15" customHeight="1">
      <c r="B67" s="317"/>
      <c r="C67" s="323"/>
      <c r="D67" s="321" t="s">
        <v>2036</v>
      </c>
      <c r="E67" s="321"/>
      <c r="F67" s="321"/>
      <c r="G67" s="321"/>
      <c r="H67" s="321"/>
      <c r="I67" s="321"/>
      <c r="J67" s="321"/>
      <c r="K67" s="319"/>
    </row>
    <row r="68" ht="15" customHeight="1">
      <c r="B68" s="317"/>
      <c r="C68" s="323"/>
      <c r="D68" s="321" t="s">
        <v>2037</v>
      </c>
      <c r="E68" s="321"/>
      <c r="F68" s="321"/>
      <c r="G68" s="321"/>
      <c r="H68" s="321"/>
      <c r="I68" s="321"/>
      <c r="J68" s="321"/>
      <c r="K68" s="319"/>
    </row>
    <row r="69" ht="12.75" customHeight="1">
      <c r="B69" s="328"/>
      <c r="C69" s="329"/>
      <c r="D69" s="329"/>
      <c r="E69" s="329"/>
      <c r="F69" s="329"/>
      <c r="G69" s="329"/>
      <c r="H69" s="329"/>
      <c r="I69" s="329"/>
      <c r="J69" s="329"/>
      <c r="K69" s="330"/>
    </row>
    <row r="70" ht="18.75" customHeight="1">
      <c r="B70" s="331"/>
      <c r="C70" s="331"/>
      <c r="D70" s="331"/>
      <c r="E70" s="331"/>
      <c r="F70" s="331"/>
      <c r="G70" s="331"/>
      <c r="H70" s="331"/>
      <c r="I70" s="331"/>
      <c r="J70" s="331"/>
      <c r="K70" s="332"/>
    </row>
    <row r="71" ht="18.75" customHeight="1">
      <c r="B71" s="332"/>
      <c r="C71" s="332"/>
      <c r="D71" s="332"/>
      <c r="E71" s="332"/>
      <c r="F71" s="332"/>
      <c r="G71" s="332"/>
      <c r="H71" s="332"/>
      <c r="I71" s="332"/>
      <c r="J71" s="332"/>
      <c r="K71" s="332"/>
    </row>
    <row r="72" ht="7.5" customHeight="1">
      <c r="B72" s="333"/>
      <c r="C72" s="334"/>
      <c r="D72" s="334"/>
      <c r="E72" s="334"/>
      <c r="F72" s="334"/>
      <c r="G72" s="334"/>
      <c r="H72" s="334"/>
      <c r="I72" s="334"/>
      <c r="J72" s="334"/>
      <c r="K72" s="335"/>
    </row>
    <row r="73" ht="45" customHeight="1">
      <c r="B73" s="336"/>
      <c r="C73" s="337" t="s">
        <v>101</v>
      </c>
      <c r="D73" s="337"/>
      <c r="E73" s="337"/>
      <c r="F73" s="337"/>
      <c r="G73" s="337"/>
      <c r="H73" s="337"/>
      <c r="I73" s="337"/>
      <c r="J73" s="337"/>
      <c r="K73" s="338"/>
    </row>
    <row r="74" ht="17.25" customHeight="1">
      <c r="B74" s="336"/>
      <c r="C74" s="339" t="s">
        <v>2038</v>
      </c>
      <c r="D74" s="339"/>
      <c r="E74" s="339"/>
      <c r="F74" s="339" t="s">
        <v>2039</v>
      </c>
      <c r="G74" s="340"/>
      <c r="H74" s="339" t="s">
        <v>134</v>
      </c>
      <c r="I74" s="339" t="s">
        <v>55</v>
      </c>
      <c r="J74" s="339" t="s">
        <v>2040</v>
      </c>
      <c r="K74" s="338"/>
    </row>
    <row r="75" ht="17.25" customHeight="1">
      <c r="B75" s="336"/>
      <c r="C75" s="341" t="s">
        <v>2041</v>
      </c>
      <c r="D75" s="341"/>
      <c r="E75" s="341"/>
      <c r="F75" s="342" t="s">
        <v>2042</v>
      </c>
      <c r="G75" s="343"/>
      <c r="H75" s="341"/>
      <c r="I75" s="341"/>
      <c r="J75" s="341" t="s">
        <v>2043</v>
      </c>
      <c r="K75" s="338"/>
    </row>
    <row r="76" ht="5.25" customHeight="1">
      <c r="B76" s="336"/>
      <c r="C76" s="344"/>
      <c r="D76" s="344"/>
      <c r="E76" s="344"/>
      <c r="F76" s="344"/>
      <c r="G76" s="345"/>
      <c r="H76" s="344"/>
      <c r="I76" s="344"/>
      <c r="J76" s="344"/>
      <c r="K76" s="338"/>
    </row>
    <row r="77" ht="15" customHeight="1">
      <c r="B77" s="336"/>
      <c r="C77" s="325" t="s">
        <v>51</v>
      </c>
      <c r="D77" s="344"/>
      <c r="E77" s="344"/>
      <c r="F77" s="346" t="s">
        <v>2044</v>
      </c>
      <c r="G77" s="345"/>
      <c r="H77" s="325" t="s">
        <v>2045</v>
      </c>
      <c r="I77" s="325" t="s">
        <v>2046</v>
      </c>
      <c r="J77" s="325">
        <v>20</v>
      </c>
      <c r="K77" s="338"/>
    </row>
    <row r="78" ht="15" customHeight="1">
      <c r="B78" s="336"/>
      <c r="C78" s="325" t="s">
        <v>2047</v>
      </c>
      <c r="D78" s="325"/>
      <c r="E78" s="325"/>
      <c r="F78" s="346" t="s">
        <v>2044</v>
      </c>
      <c r="G78" s="345"/>
      <c r="H78" s="325" t="s">
        <v>2048</v>
      </c>
      <c r="I78" s="325" t="s">
        <v>2046</v>
      </c>
      <c r="J78" s="325">
        <v>120</v>
      </c>
      <c r="K78" s="338"/>
    </row>
    <row r="79" ht="15" customHeight="1">
      <c r="B79" s="347"/>
      <c r="C79" s="325" t="s">
        <v>2049</v>
      </c>
      <c r="D79" s="325"/>
      <c r="E79" s="325"/>
      <c r="F79" s="346" t="s">
        <v>2050</v>
      </c>
      <c r="G79" s="345"/>
      <c r="H79" s="325" t="s">
        <v>2051</v>
      </c>
      <c r="I79" s="325" t="s">
        <v>2046</v>
      </c>
      <c r="J79" s="325">
        <v>50</v>
      </c>
      <c r="K79" s="338"/>
    </row>
    <row r="80" ht="15" customHeight="1">
      <c r="B80" s="347"/>
      <c r="C80" s="325" t="s">
        <v>2052</v>
      </c>
      <c r="D80" s="325"/>
      <c r="E80" s="325"/>
      <c r="F80" s="346" t="s">
        <v>2044</v>
      </c>
      <c r="G80" s="345"/>
      <c r="H80" s="325" t="s">
        <v>2053</v>
      </c>
      <c r="I80" s="325" t="s">
        <v>2054</v>
      </c>
      <c r="J80" s="325"/>
      <c r="K80" s="338"/>
    </row>
    <row r="81" ht="15" customHeight="1">
      <c r="B81" s="347"/>
      <c r="C81" s="348" t="s">
        <v>2055</v>
      </c>
      <c r="D81" s="348"/>
      <c r="E81" s="348"/>
      <c r="F81" s="349" t="s">
        <v>2050</v>
      </c>
      <c r="G81" s="348"/>
      <c r="H81" s="348" t="s">
        <v>2056</v>
      </c>
      <c r="I81" s="348" t="s">
        <v>2046</v>
      </c>
      <c r="J81" s="348">
        <v>15</v>
      </c>
      <c r="K81" s="338"/>
    </row>
    <row r="82" ht="15" customHeight="1">
      <c r="B82" s="347"/>
      <c r="C82" s="348" t="s">
        <v>2057</v>
      </c>
      <c r="D82" s="348"/>
      <c r="E82" s="348"/>
      <c r="F82" s="349" t="s">
        <v>2050</v>
      </c>
      <c r="G82" s="348"/>
      <c r="H82" s="348" t="s">
        <v>2058</v>
      </c>
      <c r="I82" s="348" t="s">
        <v>2046</v>
      </c>
      <c r="J82" s="348">
        <v>15</v>
      </c>
      <c r="K82" s="338"/>
    </row>
    <row r="83" ht="15" customHeight="1">
      <c r="B83" s="347"/>
      <c r="C83" s="348" t="s">
        <v>2059</v>
      </c>
      <c r="D83" s="348"/>
      <c r="E83" s="348"/>
      <c r="F83" s="349" t="s">
        <v>2050</v>
      </c>
      <c r="G83" s="348"/>
      <c r="H83" s="348" t="s">
        <v>2060</v>
      </c>
      <c r="I83" s="348" t="s">
        <v>2046</v>
      </c>
      <c r="J83" s="348">
        <v>20</v>
      </c>
      <c r="K83" s="338"/>
    </row>
    <row r="84" ht="15" customHeight="1">
      <c r="B84" s="347"/>
      <c r="C84" s="348" t="s">
        <v>2061</v>
      </c>
      <c r="D84" s="348"/>
      <c r="E84" s="348"/>
      <c r="F84" s="349" t="s">
        <v>2050</v>
      </c>
      <c r="G84" s="348"/>
      <c r="H84" s="348" t="s">
        <v>2062</v>
      </c>
      <c r="I84" s="348" t="s">
        <v>2046</v>
      </c>
      <c r="J84" s="348">
        <v>20</v>
      </c>
      <c r="K84" s="338"/>
    </row>
    <row r="85" ht="15" customHeight="1">
      <c r="B85" s="347"/>
      <c r="C85" s="325" t="s">
        <v>2063</v>
      </c>
      <c r="D85" s="325"/>
      <c r="E85" s="325"/>
      <c r="F85" s="346" t="s">
        <v>2050</v>
      </c>
      <c r="G85" s="345"/>
      <c r="H85" s="325" t="s">
        <v>2064</v>
      </c>
      <c r="I85" s="325" t="s">
        <v>2046</v>
      </c>
      <c r="J85" s="325">
        <v>50</v>
      </c>
      <c r="K85" s="338"/>
    </row>
    <row r="86" ht="15" customHeight="1">
      <c r="B86" s="347"/>
      <c r="C86" s="325" t="s">
        <v>2065</v>
      </c>
      <c r="D86" s="325"/>
      <c r="E86" s="325"/>
      <c r="F86" s="346" t="s">
        <v>2050</v>
      </c>
      <c r="G86" s="345"/>
      <c r="H86" s="325" t="s">
        <v>2066</v>
      </c>
      <c r="I86" s="325" t="s">
        <v>2046</v>
      </c>
      <c r="J86" s="325">
        <v>20</v>
      </c>
      <c r="K86" s="338"/>
    </row>
    <row r="87" ht="15" customHeight="1">
      <c r="B87" s="347"/>
      <c r="C87" s="325" t="s">
        <v>2067</v>
      </c>
      <c r="D87" s="325"/>
      <c r="E87" s="325"/>
      <c r="F87" s="346" t="s">
        <v>2050</v>
      </c>
      <c r="G87" s="345"/>
      <c r="H87" s="325" t="s">
        <v>2068</v>
      </c>
      <c r="I87" s="325" t="s">
        <v>2046</v>
      </c>
      <c r="J87" s="325">
        <v>20</v>
      </c>
      <c r="K87" s="338"/>
    </row>
    <row r="88" ht="15" customHeight="1">
      <c r="B88" s="347"/>
      <c r="C88" s="325" t="s">
        <v>2069</v>
      </c>
      <c r="D88" s="325"/>
      <c r="E88" s="325"/>
      <c r="F88" s="346" t="s">
        <v>2050</v>
      </c>
      <c r="G88" s="345"/>
      <c r="H88" s="325" t="s">
        <v>2070</v>
      </c>
      <c r="I88" s="325" t="s">
        <v>2046</v>
      </c>
      <c r="J88" s="325">
        <v>50</v>
      </c>
      <c r="K88" s="338"/>
    </row>
    <row r="89" ht="15" customHeight="1">
      <c r="B89" s="347"/>
      <c r="C89" s="325" t="s">
        <v>2071</v>
      </c>
      <c r="D89" s="325"/>
      <c r="E89" s="325"/>
      <c r="F89" s="346" t="s">
        <v>2050</v>
      </c>
      <c r="G89" s="345"/>
      <c r="H89" s="325" t="s">
        <v>2071</v>
      </c>
      <c r="I89" s="325" t="s">
        <v>2046</v>
      </c>
      <c r="J89" s="325">
        <v>50</v>
      </c>
      <c r="K89" s="338"/>
    </row>
    <row r="90" ht="15" customHeight="1">
      <c r="B90" s="347"/>
      <c r="C90" s="325" t="s">
        <v>139</v>
      </c>
      <c r="D90" s="325"/>
      <c r="E90" s="325"/>
      <c r="F90" s="346" t="s">
        <v>2050</v>
      </c>
      <c r="G90" s="345"/>
      <c r="H90" s="325" t="s">
        <v>2072</v>
      </c>
      <c r="I90" s="325" t="s">
        <v>2046</v>
      </c>
      <c r="J90" s="325">
        <v>255</v>
      </c>
      <c r="K90" s="338"/>
    </row>
    <row r="91" ht="15" customHeight="1">
      <c r="B91" s="347"/>
      <c r="C91" s="325" t="s">
        <v>2073</v>
      </c>
      <c r="D91" s="325"/>
      <c r="E91" s="325"/>
      <c r="F91" s="346" t="s">
        <v>2044</v>
      </c>
      <c r="G91" s="345"/>
      <c r="H91" s="325" t="s">
        <v>2074</v>
      </c>
      <c r="I91" s="325" t="s">
        <v>2075</v>
      </c>
      <c r="J91" s="325"/>
      <c r="K91" s="338"/>
    </row>
    <row r="92" ht="15" customHeight="1">
      <c r="B92" s="347"/>
      <c r="C92" s="325" t="s">
        <v>2076</v>
      </c>
      <c r="D92" s="325"/>
      <c r="E92" s="325"/>
      <c r="F92" s="346" t="s">
        <v>2044</v>
      </c>
      <c r="G92" s="345"/>
      <c r="H92" s="325" t="s">
        <v>2077</v>
      </c>
      <c r="I92" s="325" t="s">
        <v>2078</v>
      </c>
      <c r="J92" s="325"/>
      <c r="K92" s="338"/>
    </row>
    <row r="93" ht="15" customHeight="1">
      <c r="B93" s="347"/>
      <c r="C93" s="325" t="s">
        <v>2079</v>
      </c>
      <c r="D93" s="325"/>
      <c r="E93" s="325"/>
      <c r="F93" s="346" t="s">
        <v>2044</v>
      </c>
      <c r="G93" s="345"/>
      <c r="H93" s="325" t="s">
        <v>2079</v>
      </c>
      <c r="I93" s="325" t="s">
        <v>2078</v>
      </c>
      <c r="J93" s="325"/>
      <c r="K93" s="338"/>
    </row>
    <row r="94" ht="15" customHeight="1">
      <c r="B94" s="347"/>
      <c r="C94" s="325" t="s">
        <v>36</v>
      </c>
      <c r="D94" s="325"/>
      <c r="E94" s="325"/>
      <c r="F94" s="346" t="s">
        <v>2044</v>
      </c>
      <c r="G94" s="345"/>
      <c r="H94" s="325" t="s">
        <v>2080</v>
      </c>
      <c r="I94" s="325" t="s">
        <v>2078</v>
      </c>
      <c r="J94" s="325"/>
      <c r="K94" s="338"/>
    </row>
    <row r="95" ht="15" customHeight="1">
      <c r="B95" s="347"/>
      <c r="C95" s="325" t="s">
        <v>46</v>
      </c>
      <c r="D95" s="325"/>
      <c r="E95" s="325"/>
      <c r="F95" s="346" t="s">
        <v>2044</v>
      </c>
      <c r="G95" s="345"/>
      <c r="H95" s="325" t="s">
        <v>2081</v>
      </c>
      <c r="I95" s="325" t="s">
        <v>2078</v>
      </c>
      <c r="J95" s="325"/>
      <c r="K95" s="338"/>
    </row>
    <row r="96" ht="15" customHeight="1">
      <c r="B96" s="350"/>
      <c r="C96" s="351"/>
      <c r="D96" s="351"/>
      <c r="E96" s="351"/>
      <c r="F96" s="351"/>
      <c r="G96" s="351"/>
      <c r="H96" s="351"/>
      <c r="I96" s="351"/>
      <c r="J96" s="351"/>
      <c r="K96" s="352"/>
    </row>
    <row r="97" ht="18.75" customHeight="1">
      <c r="B97" s="353"/>
      <c r="C97" s="354"/>
      <c r="D97" s="354"/>
      <c r="E97" s="354"/>
      <c r="F97" s="354"/>
      <c r="G97" s="354"/>
      <c r="H97" s="354"/>
      <c r="I97" s="354"/>
      <c r="J97" s="354"/>
      <c r="K97" s="353"/>
    </row>
    <row r="98" ht="18.75" customHeight="1">
      <c r="B98" s="332"/>
      <c r="C98" s="332"/>
      <c r="D98" s="332"/>
      <c r="E98" s="332"/>
      <c r="F98" s="332"/>
      <c r="G98" s="332"/>
      <c r="H98" s="332"/>
      <c r="I98" s="332"/>
      <c r="J98" s="332"/>
      <c r="K98" s="332"/>
    </row>
    <row r="99" ht="7.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5"/>
    </row>
    <row r="100" ht="45" customHeight="1">
      <c r="B100" s="336"/>
      <c r="C100" s="337" t="s">
        <v>2082</v>
      </c>
      <c r="D100" s="337"/>
      <c r="E100" s="337"/>
      <c r="F100" s="337"/>
      <c r="G100" s="337"/>
      <c r="H100" s="337"/>
      <c r="I100" s="337"/>
      <c r="J100" s="337"/>
      <c r="K100" s="338"/>
    </row>
    <row r="101" ht="17.25" customHeight="1">
      <c r="B101" s="336"/>
      <c r="C101" s="339" t="s">
        <v>2038</v>
      </c>
      <c r="D101" s="339"/>
      <c r="E101" s="339"/>
      <c r="F101" s="339" t="s">
        <v>2039</v>
      </c>
      <c r="G101" s="340"/>
      <c r="H101" s="339" t="s">
        <v>134</v>
      </c>
      <c r="I101" s="339" t="s">
        <v>55</v>
      </c>
      <c r="J101" s="339" t="s">
        <v>2040</v>
      </c>
      <c r="K101" s="338"/>
    </row>
    <row r="102" ht="17.25" customHeight="1">
      <c r="B102" s="336"/>
      <c r="C102" s="341" t="s">
        <v>2041</v>
      </c>
      <c r="D102" s="341"/>
      <c r="E102" s="341"/>
      <c r="F102" s="342" t="s">
        <v>2042</v>
      </c>
      <c r="G102" s="343"/>
      <c r="H102" s="341"/>
      <c r="I102" s="341"/>
      <c r="J102" s="341" t="s">
        <v>2043</v>
      </c>
      <c r="K102" s="338"/>
    </row>
    <row r="103" ht="5.25" customHeight="1">
      <c r="B103" s="336"/>
      <c r="C103" s="339"/>
      <c r="D103" s="339"/>
      <c r="E103" s="339"/>
      <c r="F103" s="339"/>
      <c r="G103" s="355"/>
      <c r="H103" s="339"/>
      <c r="I103" s="339"/>
      <c r="J103" s="339"/>
      <c r="K103" s="338"/>
    </row>
    <row r="104" ht="15" customHeight="1">
      <c r="B104" s="336"/>
      <c r="C104" s="325" t="s">
        <v>51</v>
      </c>
      <c r="D104" s="344"/>
      <c r="E104" s="344"/>
      <c r="F104" s="346" t="s">
        <v>2044</v>
      </c>
      <c r="G104" s="355"/>
      <c r="H104" s="325" t="s">
        <v>2083</v>
      </c>
      <c r="I104" s="325" t="s">
        <v>2046</v>
      </c>
      <c r="J104" s="325">
        <v>20</v>
      </c>
      <c r="K104" s="338"/>
    </row>
    <row r="105" ht="15" customHeight="1">
      <c r="B105" s="336"/>
      <c r="C105" s="325" t="s">
        <v>2047</v>
      </c>
      <c r="D105" s="325"/>
      <c r="E105" s="325"/>
      <c r="F105" s="346" t="s">
        <v>2044</v>
      </c>
      <c r="G105" s="325"/>
      <c r="H105" s="325" t="s">
        <v>2083</v>
      </c>
      <c r="I105" s="325" t="s">
        <v>2046</v>
      </c>
      <c r="J105" s="325">
        <v>120</v>
      </c>
      <c r="K105" s="338"/>
    </row>
    <row r="106" ht="15" customHeight="1">
      <c r="B106" s="347"/>
      <c r="C106" s="325" t="s">
        <v>2049</v>
      </c>
      <c r="D106" s="325"/>
      <c r="E106" s="325"/>
      <c r="F106" s="346" t="s">
        <v>2050</v>
      </c>
      <c r="G106" s="325"/>
      <c r="H106" s="325" t="s">
        <v>2083</v>
      </c>
      <c r="I106" s="325" t="s">
        <v>2046</v>
      </c>
      <c r="J106" s="325">
        <v>50</v>
      </c>
      <c r="K106" s="338"/>
    </row>
    <row r="107" ht="15" customHeight="1">
      <c r="B107" s="347"/>
      <c r="C107" s="325" t="s">
        <v>2052</v>
      </c>
      <c r="D107" s="325"/>
      <c r="E107" s="325"/>
      <c r="F107" s="346" t="s">
        <v>2044</v>
      </c>
      <c r="G107" s="325"/>
      <c r="H107" s="325" t="s">
        <v>2083</v>
      </c>
      <c r="I107" s="325" t="s">
        <v>2054</v>
      </c>
      <c r="J107" s="325"/>
      <c r="K107" s="338"/>
    </row>
    <row r="108" ht="15" customHeight="1">
      <c r="B108" s="347"/>
      <c r="C108" s="325" t="s">
        <v>2063</v>
      </c>
      <c r="D108" s="325"/>
      <c r="E108" s="325"/>
      <c r="F108" s="346" t="s">
        <v>2050</v>
      </c>
      <c r="G108" s="325"/>
      <c r="H108" s="325" t="s">
        <v>2083</v>
      </c>
      <c r="I108" s="325" t="s">
        <v>2046</v>
      </c>
      <c r="J108" s="325">
        <v>50</v>
      </c>
      <c r="K108" s="338"/>
    </row>
    <row r="109" ht="15" customHeight="1">
      <c r="B109" s="347"/>
      <c r="C109" s="325" t="s">
        <v>2071</v>
      </c>
      <c r="D109" s="325"/>
      <c r="E109" s="325"/>
      <c r="F109" s="346" t="s">
        <v>2050</v>
      </c>
      <c r="G109" s="325"/>
      <c r="H109" s="325" t="s">
        <v>2083</v>
      </c>
      <c r="I109" s="325" t="s">
        <v>2046</v>
      </c>
      <c r="J109" s="325">
        <v>50</v>
      </c>
      <c r="K109" s="338"/>
    </row>
    <row r="110" ht="15" customHeight="1">
      <c r="B110" s="347"/>
      <c r="C110" s="325" t="s">
        <v>2069</v>
      </c>
      <c r="D110" s="325"/>
      <c r="E110" s="325"/>
      <c r="F110" s="346" t="s">
        <v>2050</v>
      </c>
      <c r="G110" s="325"/>
      <c r="H110" s="325" t="s">
        <v>2083</v>
      </c>
      <c r="I110" s="325" t="s">
        <v>2046</v>
      </c>
      <c r="J110" s="325">
        <v>50</v>
      </c>
      <c r="K110" s="338"/>
    </row>
    <row r="111" ht="15" customHeight="1">
      <c r="B111" s="347"/>
      <c r="C111" s="325" t="s">
        <v>51</v>
      </c>
      <c r="D111" s="325"/>
      <c r="E111" s="325"/>
      <c r="F111" s="346" t="s">
        <v>2044</v>
      </c>
      <c r="G111" s="325"/>
      <c r="H111" s="325" t="s">
        <v>2084</v>
      </c>
      <c r="I111" s="325" t="s">
        <v>2046</v>
      </c>
      <c r="J111" s="325">
        <v>20</v>
      </c>
      <c r="K111" s="338"/>
    </row>
    <row r="112" ht="15" customHeight="1">
      <c r="B112" s="347"/>
      <c r="C112" s="325" t="s">
        <v>2085</v>
      </c>
      <c r="D112" s="325"/>
      <c r="E112" s="325"/>
      <c r="F112" s="346" t="s">
        <v>2044</v>
      </c>
      <c r="G112" s="325"/>
      <c r="H112" s="325" t="s">
        <v>2086</v>
      </c>
      <c r="I112" s="325" t="s">
        <v>2046</v>
      </c>
      <c r="J112" s="325">
        <v>120</v>
      </c>
      <c r="K112" s="338"/>
    </row>
    <row r="113" ht="15" customHeight="1">
      <c r="B113" s="347"/>
      <c r="C113" s="325" t="s">
        <v>36</v>
      </c>
      <c r="D113" s="325"/>
      <c r="E113" s="325"/>
      <c r="F113" s="346" t="s">
        <v>2044</v>
      </c>
      <c r="G113" s="325"/>
      <c r="H113" s="325" t="s">
        <v>2087</v>
      </c>
      <c r="I113" s="325" t="s">
        <v>2078</v>
      </c>
      <c r="J113" s="325"/>
      <c r="K113" s="338"/>
    </row>
    <row r="114" ht="15" customHeight="1">
      <c r="B114" s="347"/>
      <c r="C114" s="325" t="s">
        <v>46</v>
      </c>
      <c r="D114" s="325"/>
      <c r="E114" s="325"/>
      <c r="F114" s="346" t="s">
        <v>2044</v>
      </c>
      <c r="G114" s="325"/>
      <c r="H114" s="325" t="s">
        <v>2088</v>
      </c>
      <c r="I114" s="325" t="s">
        <v>2078</v>
      </c>
      <c r="J114" s="325"/>
      <c r="K114" s="338"/>
    </row>
    <row r="115" ht="15" customHeight="1">
      <c r="B115" s="347"/>
      <c r="C115" s="325" t="s">
        <v>55</v>
      </c>
      <c r="D115" s="325"/>
      <c r="E115" s="325"/>
      <c r="F115" s="346" t="s">
        <v>2044</v>
      </c>
      <c r="G115" s="325"/>
      <c r="H115" s="325" t="s">
        <v>2089</v>
      </c>
      <c r="I115" s="325" t="s">
        <v>2090</v>
      </c>
      <c r="J115" s="325"/>
      <c r="K115" s="338"/>
    </row>
    <row r="116" ht="15" customHeight="1">
      <c r="B116" s="350"/>
      <c r="C116" s="356"/>
      <c r="D116" s="356"/>
      <c r="E116" s="356"/>
      <c r="F116" s="356"/>
      <c r="G116" s="356"/>
      <c r="H116" s="356"/>
      <c r="I116" s="356"/>
      <c r="J116" s="356"/>
      <c r="K116" s="352"/>
    </row>
    <row r="117" ht="18.75" customHeight="1">
      <c r="B117" s="357"/>
      <c r="C117" s="321"/>
      <c r="D117" s="321"/>
      <c r="E117" s="321"/>
      <c r="F117" s="358"/>
      <c r="G117" s="321"/>
      <c r="H117" s="321"/>
      <c r="I117" s="321"/>
      <c r="J117" s="321"/>
      <c r="K117" s="357"/>
    </row>
    <row r="118" ht="18.75" customHeight="1">
      <c r="B118" s="332"/>
      <c r="C118" s="332"/>
      <c r="D118" s="332"/>
      <c r="E118" s="332"/>
      <c r="F118" s="332"/>
      <c r="G118" s="332"/>
      <c r="H118" s="332"/>
      <c r="I118" s="332"/>
      <c r="J118" s="332"/>
      <c r="K118" s="332"/>
    </row>
    <row r="119" ht="7.5" customHeight="1">
      <c r="B119" s="359"/>
      <c r="C119" s="360"/>
      <c r="D119" s="360"/>
      <c r="E119" s="360"/>
      <c r="F119" s="360"/>
      <c r="G119" s="360"/>
      <c r="H119" s="360"/>
      <c r="I119" s="360"/>
      <c r="J119" s="360"/>
      <c r="K119" s="361"/>
    </row>
    <row r="120" ht="45" customHeight="1">
      <c r="B120" s="362"/>
      <c r="C120" s="315" t="s">
        <v>2091</v>
      </c>
      <c r="D120" s="315"/>
      <c r="E120" s="315"/>
      <c r="F120" s="315"/>
      <c r="G120" s="315"/>
      <c r="H120" s="315"/>
      <c r="I120" s="315"/>
      <c r="J120" s="315"/>
      <c r="K120" s="363"/>
    </row>
    <row r="121" ht="17.25" customHeight="1">
      <c r="B121" s="364"/>
      <c r="C121" s="339" t="s">
        <v>2038</v>
      </c>
      <c r="D121" s="339"/>
      <c r="E121" s="339"/>
      <c r="F121" s="339" t="s">
        <v>2039</v>
      </c>
      <c r="G121" s="340"/>
      <c r="H121" s="339" t="s">
        <v>134</v>
      </c>
      <c r="I121" s="339" t="s">
        <v>55</v>
      </c>
      <c r="J121" s="339" t="s">
        <v>2040</v>
      </c>
      <c r="K121" s="365"/>
    </row>
    <row r="122" ht="17.25" customHeight="1">
      <c r="B122" s="364"/>
      <c r="C122" s="341" t="s">
        <v>2041</v>
      </c>
      <c r="D122" s="341"/>
      <c r="E122" s="341"/>
      <c r="F122" s="342" t="s">
        <v>2042</v>
      </c>
      <c r="G122" s="343"/>
      <c r="H122" s="341"/>
      <c r="I122" s="341"/>
      <c r="J122" s="341" t="s">
        <v>2043</v>
      </c>
      <c r="K122" s="365"/>
    </row>
    <row r="123" ht="5.25" customHeight="1">
      <c r="B123" s="366"/>
      <c r="C123" s="344"/>
      <c r="D123" s="344"/>
      <c r="E123" s="344"/>
      <c r="F123" s="344"/>
      <c r="G123" s="325"/>
      <c r="H123" s="344"/>
      <c r="I123" s="344"/>
      <c r="J123" s="344"/>
      <c r="K123" s="367"/>
    </row>
    <row r="124" ht="15" customHeight="1">
      <c r="B124" s="366"/>
      <c r="C124" s="325" t="s">
        <v>2047</v>
      </c>
      <c r="D124" s="344"/>
      <c r="E124" s="344"/>
      <c r="F124" s="346" t="s">
        <v>2044</v>
      </c>
      <c r="G124" s="325"/>
      <c r="H124" s="325" t="s">
        <v>2083</v>
      </c>
      <c r="I124" s="325" t="s">
        <v>2046</v>
      </c>
      <c r="J124" s="325">
        <v>120</v>
      </c>
      <c r="K124" s="368"/>
    </row>
    <row r="125" ht="15" customHeight="1">
      <c r="B125" s="366"/>
      <c r="C125" s="325" t="s">
        <v>2092</v>
      </c>
      <c r="D125" s="325"/>
      <c r="E125" s="325"/>
      <c r="F125" s="346" t="s">
        <v>2044</v>
      </c>
      <c r="G125" s="325"/>
      <c r="H125" s="325" t="s">
        <v>2093</v>
      </c>
      <c r="I125" s="325" t="s">
        <v>2046</v>
      </c>
      <c r="J125" s="325" t="s">
        <v>2094</v>
      </c>
      <c r="K125" s="368"/>
    </row>
    <row r="126" ht="15" customHeight="1">
      <c r="B126" s="366"/>
      <c r="C126" s="325" t="s">
        <v>89</v>
      </c>
      <c r="D126" s="325"/>
      <c r="E126" s="325"/>
      <c r="F126" s="346" t="s">
        <v>2044</v>
      </c>
      <c r="G126" s="325"/>
      <c r="H126" s="325" t="s">
        <v>2095</v>
      </c>
      <c r="I126" s="325" t="s">
        <v>2046</v>
      </c>
      <c r="J126" s="325" t="s">
        <v>2094</v>
      </c>
      <c r="K126" s="368"/>
    </row>
    <row r="127" ht="15" customHeight="1">
      <c r="B127" s="366"/>
      <c r="C127" s="325" t="s">
        <v>2055</v>
      </c>
      <c r="D127" s="325"/>
      <c r="E127" s="325"/>
      <c r="F127" s="346" t="s">
        <v>2050</v>
      </c>
      <c r="G127" s="325"/>
      <c r="H127" s="325" t="s">
        <v>2056</v>
      </c>
      <c r="I127" s="325" t="s">
        <v>2046</v>
      </c>
      <c r="J127" s="325">
        <v>15</v>
      </c>
      <c r="K127" s="368"/>
    </row>
    <row r="128" ht="15" customHeight="1">
      <c r="B128" s="366"/>
      <c r="C128" s="348" t="s">
        <v>2057</v>
      </c>
      <c r="D128" s="348"/>
      <c r="E128" s="348"/>
      <c r="F128" s="349" t="s">
        <v>2050</v>
      </c>
      <c r="G128" s="348"/>
      <c r="H128" s="348" t="s">
        <v>2058</v>
      </c>
      <c r="I128" s="348" t="s">
        <v>2046</v>
      </c>
      <c r="J128" s="348">
        <v>15</v>
      </c>
      <c r="K128" s="368"/>
    </row>
    <row r="129" ht="15" customHeight="1">
      <c r="B129" s="366"/>
      <c r="C129" s="348" t="s">
        <v>2059</v>
      </c>
      <c r="D129" s="348"/>
      <c r="E129" s="348"/>
      <c r="F129" s="349" t="s">
        <v>2050</v>
      </c>
      <c r="G129" s="348"/>
      <c r="H129" s="348" t="s">
        <v>2060</v>
      </c>
      <c r="I129" s="348" t="s">
        <v>2046</v>
      </c>
      <c r="J129" s="348">
        <v>20</v>
      </c>
      <c r="K129" s="368"/>
    </row>
    <row r="130" ht="15" customHeight="1">
      <c r="B130" s="366"/>
      <c r="C130" s="348" t="s">
        <v>2061</v>
      </c>
      <c r="D130" s="348"/>
      <c r="E130" s="348"/>
      <c r="F130" s="349" t="s">
        <v>2050</v>
      </c>
      <c r="G130" s="348"/>
      <c r="H130" s="348" t="s">
        <v>2062</v>
      </c>
      <c r="I130" s="348" t="s">
        <v>2046</v>
      </c>
      <c r="J130" s="348">
        <v>20</v>
      </c>
      <c r="K130" s="368"/>
    </row>
    <row r="131" ht="15" customHeight="1">
      <c r="B131" s="366"/>
      <c r="C131" s="325" t="s">
        <v>2049</v>
      </c>
      <c r="D131" s="325"/>
      <c r="E131" s="325"/>
      <c r="F131" s="346" t="s">
        <v>2050</v>
      </c>
      <c r="G131" s="325"/>
      <c r="H131" s="325" t="s">
        <v>2083</v>
      </c>
      <c r="I131" s="325" t="s">
        <v>2046</v>
      </c>
      <c r="J131" s="325">
        <v>50</v>
      </c>
      <c r="K131" s="368"/>
    </row>
    <row r="132" ht="15" customHeight="1">
      <c r="B132" s="366"/>
      <c r="C132" s="325" t="s">
        <v>2063</v>
      </c>
      <c r="D132" s="325"/>
      <c r="E132" s="325"/>
      <c r="F132" s="346" t="s">
        <v>2050</v>
      </c>
      <c r="G132" s="325"/>
      <c r="H132" s="325" t="s">
        <v>2083</v>
      </c>
      <c r="I132" s="325" t="s">
        <v>2046</v>
      </c>
      <c r="J132" s="325">
        <v>50</v>
      </c>
      <c r="K132" s="368"/>
    </row>
    <row r="133" ht="15" customHeight="1">
      <c r="B133" s="366"/>
      <c r="C133" s="325" t="s">
        <v>2069</v>
      </c>
      <c r="D133" s="325"/>
      <c r="E133" s="325"/>
      <c r="F133" s="346" t="s">
        <v>2050</v>
      </c>
      <c r="G133" s="325"/>
      <c r="H133" s="325" t="s">
        <v>2083</v>
      </c>
      <c r="I133" s="325" t="s">
        <v>2046</v>
      </c>
      <c r="J133" s="325">
        <v>50</v>
      </c>
      <c r="K133" s="368"/>
    </row>
    <row r="134" ht="15" customHeight="1">
      <c r="B134" s="366"/>
      <c r="C134" s="325" t="s">
        <v>2071</v>
      </c>
      <c r="D134" s="325"/>
      <c r="E134" s="325"/>
      <c r="F134" s="346" t="s">
        <v>2050</v>
      </c>
      <c r="G134" s="325"/>
      <c r="H134" s="325" t="s">
        <v>2083</v>
      </c>
      <c r="I134" s="325" t="s">
        <v>2046</v>
      </c>
      <c r="J134" s="325">
        <v>50</v>
      </c>
      <c r="K134" s="368"/>
    </row>
    <row r="135" ht="15" customHeight="1">
      <c r="B135" s="366"/>
      <c r="C135" s="325" t="s">
        <v>139</v>
      </c>
      <c r="D135" s="325"/>
      <c r="E135" s="325"/>
      <c r="F135" s="346" t="s">
        <v>2050</v>
      </c>
      <c r="G135" s="325"/>
      <c r="H135" s="325" t="s">
        <v>2096</v>
      </c>
      <c r="I135" s="325" t="s">
        <v>2046</v>
      </c>
      <c r="J135" s="325">
        <v>255</v>
      </c>
      <c r="K135" s="368"/>
    </row>
    <row r="136" ht="15" customHeight="1">
      <c r="B136" s="366"/>
      <c r="C136" s="325" t="s">
        <v>2073</v>
      </c>
      <c r="D136" s="325"/>
      <c r="E136" s="325"/>
      <c r="F136" s="346" t="s">
        <v>2044</v>
      </c>
      <c r="G136" s="325"/>
      <c r="H136" s="325" t="s">
        <v>2097</v>
      </c>
      <c r="I136" s="325" t="s">
        <v>2075</v>
      </c>
      <c r="J136" s="325"/>
      <c r="K136" s="368"/>
    </row>
    <row r="137" ht="15" customHeight="1">
      <c r="B137" s="366"/>
      <c r="C137" s="325" t="s">
        <v>2076</v>
      </c>
      <c r="D137" s="325"/>
      <c r="E137" s="325"/>
      <c r="F137" s="346" t="s">
        <v>2044</v>
      </c>
      <c r="G137" s="325"/>
      <c r="H137" s="325" t="s">
        <v>2098</v>
      </c>
      <c r="I137" s="325" t="s">
        <v>2078</v>
      </c>
      <c r="J137" s="325"/>
      <c r="K137" s="368"/>
    </row>
    <row r="138" ht="15" customHeight="1">
      <c r="B138" s="366"/>
      <c r="C138" s="325" t="s">
        <v>2079</v>
      </c>
      <c r="D138" s="325"/>
      <c r="E138" s="325"/>
      <c r="F138" s="346" t="s">
        <v>2044</v>
      </c>
      <c r="G138" s="325"/>
      <c r="H138" s="325" t="s">
        <v>2079</v>
      </c>
      <c r="I138" s="325" t="s">
        <v>2078</v>
      </c>
      <c r="J138" s="325"/>
      <c r="K138" s="368"/>
    </row>
    <row r="139" ht="15" customHeight="1">
      <c r="B139" s="366"/>
      <c r="C139" s="325" t="s">
        <v>36</v>
      </c>
      <c r="D139" s="325"/>
      <c r="E139" s="325"/>
      <c r="F139" s="346" t="s">
        <v>2044</v>
      </c>
      <c r="G139" s="325"/>
      <c r="H139" s="325" t="s">
        <v>2099</v>
      </c>
      <c r="I139" s="325" t="s">
        <v>2078</v>
      </c>
      <c r="J139" s="325"/>
      <c r="K139" s="368"/>
    </row>
    <row r="140" ht="15" customHeight="1">
      <c r="B140" s="366"/>
      <c r="C140" s="325" t="s">
        <v>2100</v>
      </c>
      <c r="D140" s="325"/>
      <c r="E140" s="325"/>
      <c r="F140" s="346" t="s">
        <v>2044</v>
      </c>
      <c r="G140" s="325"/>
      <c r="H140" s="325" t="s">
        <v>2101</v>
      </c>
      <c r="I140" s="325" t="s">
        <v>2078</v>
      </c>
      <c r="J140" s="325"/>
      <c r="K140" s="368"/>
    </row>
    <row r="141" ht="15" customHeight="1">
      <c r="B141" s="369"/>
      <c r="C141" s="370"/>
      <c r="D141" s="370"/>
      <c r="E141" s="370"/>
      <c r="F141" s="370"/>
      <c r="G141" s="370"/>
      <c r="H141" s="370"/>
      <c r="I141" s="370"/>
      <c r="J141" s="370"/>
      <c r="K141" s="371"/>
    </row>
    <row r="142" ht="18.75" customHeight="1">
      <c r="B142" s="321"/>
      <c r="C142" s="321"/>
      <c r="D142" s="321"/>
      <c r="E142" s="321"/>
      <c r="F142" s="358"/>
      <c r="G142" s="321"/>
      <c r="H142" s="321"/>
      <c r="I142" s="321"/>
      <c r="J142" s="321"/>
      <c r="K142" s="321"/>
    </row>
    <row r="143" ht="18.75" customHeight="1">
      <c r="B143" s="332"/>
      <c r="C143" s="332"/>
      <c r="D143" s="332"/>
      <c r="E143" s="332"/>
      <c r="F143" s="332"/>
      <c r="G143" s="332"/>
      <c r="H143" s="332"/>
      <c r="I143" s="332"/>
      <c r="J143" s="332"/>
      <c r="K143" s="332"/>
    </row>
    <row r="144" ht="7.5" customHeight="1">
      <c r="B144" s="333"/>
      <c r="C144" s="334"/>
      <c r="D144" s="334"/>
      <c r="E144" s="334"/>
      <c r="F144" s="334"/>
      <c r="G144" s="334"/>
      <c r="H144" s="334"/>
      <c r="I144" s="334"/>
      <c r="J144" s="334"/>
      <c r="K144" s="335"/>
    </row>
    <row r="145" ht="45" customHeight="1">
      <c r="B145" s="336"/>
      <c r="C145" s="337" t="s">
        <v>2102</v>
      </c>
      <c r="D145" s="337"/>
      <c r="E145" s="337"/>
      <c r="F145" s="337"/>
      <c r="G145" s="337"/>
      <c r="H145" s="337"/>
      <c r="I145" s="337"/>
      <c r="J145" s="337"/>
      <c r="K145" s="338"/>
    </row>
    <row r="146" ht="17.25" customHeight="1">
      <c r="B146" s="336"/>
      <c r="C146" s="339" t="s">
        <v>2038</v>
      </c>
      <c r="D146" s="339"/>
      <c r="E146" s="339"/>
      <c r="F146" s="339" t="s">
        <v>2039</v>
      </c>
      <c r="G146" s="340"/>
      <c r="H146" s="339" t="s">
        <v>134</v>
      </c>
      <c r="I146" s="339" t="s">
        <v>55</v>
      </c>
      <c r="J146" s="339" t="s">
        <v>2040</v>
      </c>
      <c r="K146" s="338"/>
    </row>
    <row r="147" ht="17.25" customHeight="1">
      <c r="B147" s="336"/>
      <c r="C147" s="341" t="s">
        <v>2041</v>
      </c>
      <c r="D147" s="341"/>
      <c r="E147" s="341"/>
      <c r="F147" s="342" t="s">
        <v>2042</v>
      </c>
      <c r="G147" s="343"/>
      <c r="H147" s="341"/>
      <c r="I147" s="341"/>
      <c r="J147" s="341" t="s">
        <v>2043</v>
      </c>
      <c r="K147" s="338"/>
    </row>
    <row r="148" ht="5.25" customHeight="1">
      <c r="B148" s="347"/>
      <c r="C148" s="344"/>
      <c r="D148" s="344"/>
      <c r="E148" s="344"/>
      <c r="F148" s="344"/>
      <c r="G148" s="345"/>
      <c r="H148" s="344"/>
      <c r="I148" s="344"/>
      <c r="J148" s="344"/>
      <c r="K148" s="368"/>
    </row>
    <row r="149" ht="15" customHeight="1">
      <c r="B149" s="347"/>
      <c r="C149" s="372" t="s">
        <v>2047</v>
      </c>
      <c r="D149" s="325"/>
      <c r="E149" s="325"/>
      <c r="F149" s="373" t="s">
        <v>2044</v>
      </c>
      <c r="G149" s="325"/>
      <c r="H149" s="372" t="s">
        <v>2083</v>
      </c>
      <c r="I149" s="372" t="s">
        <v>2046</v>
      </c>
      <c r="J149" s="372">
        <v>120</v>
      </c>
      <c r="K149" s="368"/>
    </row>
    <row r="150" ht="15" customHeight="1">
      <c r="B150" s="347"/>
      <c r="C150" s="372" t="s">
        <v>2092</v>
      </c>
      <c r="D150" s="325"/>
      <c r="E150" s="325"/>
      <c r="F150" s="373" t="s">
        <v>2044</v>
      </c>
      <c r="G150" s="325"/>
      <c r="H150" s="372" t="s">
        <v>2103</v>
      </c>
      <c r="I150" s="372" t="s">
        <v>2046</v>
      </c>
      <c r="J150" s="372" t="s">
        <v>2094</v>
      </c>
      <c r="K150" s="368"/>
    </row>
    <row r="151" ht="15" customHeight="1">
      <c r="B151" s="347"/>
      <c r="C151" s="372" t="s">
        <v>89</v>
      </c>
      <c r="D151" s="325"/>
      <c r="E151" s="325"/>
      <c r="F151" s="373" t="s">
        <v>2044</v>
      </c>
      <c r="G151" s="325"/>
      <c r="H151" s="372" t="s">
        <v>2104</v>
      </c>
      <c r="I151" s="372" t="s">
        <v>2046</v>
      </c>
      <c r="J151" s="372" t="s">
        <v>2094</v>
      </c>
      <c r="K151" s="368"/>
    </row>
    <row r="152" ht="15" customHeight="1">
      <c r="B152" s="347"/>
      <c r="C152" s="372" t="s">
        <v>2049</v>
      </c>
      <c r="D152" s="325"/>
      <c r="E152" s="325"/>
      <c r="F152" s="373" t="s">
        <v>2050</v>
      </c>
      <c r="G152" s="325"/>
      <c r="H152" s="372" t="s">
        <v>2083</v>
      </c>
      <c r="I152" s="372" t="s">
        <v>2046</v>
      </c>
      <c r="J152" s="372">
        <v>50</v>
      </c>
      <c r="K152" s="368"/>
    </row>
    <row r="153" ht="15" customHeight="1">
      <c r="B153" s="347"/>
      <c r="C153" s="372" t="s">
        <v>2052</v>
      </c>
      <c r="D153" s="325"/>
      <c r="E153" s="325"/>
      <c r="F153" s="373" t="s">
        <v>2044</v>
      </c>
      <c r="G153" s="325"/>
      <c r="H153" s="372" t="s">
        <v>2083</v>
      </c>
      <c r="I153" s="372" t="s">
        <v>2054</v>
      </c>
      <c r="J153" s="372"/>
      <c r="K153" s="368"/>
    </row>
    <row r="154" ht="15" customHeight="1">
      <c r="B154" s="347"/>
      <c r="C154" s="372" t="s">
        <v>2063</v>
      </c>
      <c r="D154" s="325"/>
      <c r="E154" s="325"/>
      <c r="F154" s="373" t="s">
        <v>2050</v>
      </c>
      <c r="G154" s="325"/>
      <c r="H154" s="372" t="s">
        <v>2083</v>
      </c>
      <c r="I154" s="372" t="s">
        <v>2046</v>
      </c>
      <c r="J154" s="372">
        <v>50</v>
      </c>
      <c r="K154" s="368"/>
    </row>
    <row r="155" ht="15" customHeight="1">
      <c r="B155" s="347"/>
      <c r="C155" s="372" t="s">
        <v>2071</v>
      </c>
      <c r="D155" s="325"/>
      <c r="E155" s="325"/>
      <c r="F155" s="373" t="s">
        <v>2050</v>
      </c>
      <c r="G155" s="325"/>
      <c r="H155" s="372" t="s">
        <v>2083</v>
      </c>
      <c r="I155" s="372" t="s">
        <v>2046</v>
      </c>
      <c r="J155" s="372">
        <v>50</v>
      </c>
      <c r="K155" s="368"/>
    </row>
    <row r="156" ht="15" customHeight="1">
      <c r="B156" s="347"/>
      <c r="C156" s="372" t="s">
        <v>2069</v>
      </c>
      <c r="D156" s="325"/>
      <c r="E156" s="325"/>
      <c r="F156" s="373" t="s">
        <v>2050</v>
      </c>
      <c r="G156" s="325"/>
      <c r="H156" s="372" t="s">
        <v>2083</v>
      </c>
      <c r="I156" s="372" t="s">
        <v>2046</v>
      </c>
      <c r="J156" s="372">
        <v>50</v>
      </c>
      <c r="K156" s="368"/>
    </row>
    <row r="157" ht="15" customHeight="1">
      <c r="B157" s="347"/>
      <c r="C157" s="372" t="s">
        <v>106</v>
      </c>
      <c r="D157" s="325"/>
      <c r="E157" s="325"/>
      <c r="F157" s="373" t="s">
        <v>2044</v>
      </c>
      <c r="G157" s="325"/>
      <c r="H157" s="372" t="s">
        <v>2105</v>
      </c>
      <c r="I157" s="372" t="s">
        <v>2046</v>
      </c>
      <c r="J157" s="372" t="s">
        <v>2106</v>
      </c>
      <c r="K157" s="368"/>
    </row>
    <row r="158" ht="15" customHeight="1">
      <c r="B158" s="347"/>
      <c r="C158" s="372" t="s">
        <v>2107</v>
      </c>
      <c r="D158" s="325"/>
      <c r="E158" s="325"/>
      <c r="F158" s="373" t="s">
        <v>2044</v>
      </c>
      <c r="G158" s="325"/>
      <c r="H158" s="372" t="s">
        <v>2108</v>
      </c>
      <c r="I158" s="372" t="s">
        <v>2078</v>
      </c>
      <c r="J158" s="372"/>
      <c r="K158" s="368"/>
    </row>
    <row r="159" ht="15" customHeight="1">
      <c r="B159" s="374"/>
      <c r="C159" s="356"/>
      <c r="D159" s="356"/>
      <c r="E159" s="356"/>
      <c r="F159" s="356"/>
      <c r="G159" s="356"/>
      <c r="H159" s="356"/>
      <c r="I159" s="356"/>
      <c r="J159" s="356"/>
      <c r="K159" s="375"/>
    </row>
    <row r="160" ht="18.75" customHeight="1">
      <c r="B160" s="321"/>
      <c r="C160" s="325"/>
      <c r="D160" s="325"/>
      <c r="E160" s="325"/>
      <c r="F160" s="346"/>
      <c r="G160" s="325"/>
      <c r="H160" s="325"/>
      <c r="I160" s="325"/>
      <c r="J160" s="325"/>
      <c r="K160" s="321"/>
    </row>
    <row r="161" ht="18.75" customHeight="1">
      <c r="B161" s="332"/>
      <c r="C161" s="332"/>
      <c r="D161" s="332"/>
      <c r="E161" s="332"/>
      <c r="F161" s="332"/>
      <c r="G161" s="332"/>
      <c r="H161" s="332"/>
      <c r="I161" s="332"/>
      <c r="J161" s="332"/>
      <c r="K161" s="332"/>
    </row>
    <row r="162" ht="7.5" customHeight="1">
      <c r="B162" s="311"/>
      <c r="C162" s="312"/>
      <c r="D162" s="312"/>
      <c r="E162" s="312"/>
      <c r="F162" s="312"/>
      <c r="G162" s="312"/>
      <c r="H162" s="312"/>
      <c r="I162" s="312"/>
      <c r="J162" s="312"/>
      <c r="K162" s="313"/>
    </row>
    <row r="163" ht="45" customHeight="1">
      <c r="B163" s="314"/>
      <c r="C163" s="315" t="s">
        <v>2109</v>
      </c>
      <c r="D163" s="315"/>
      <c r="E163" s="315"/>
      <c r="F163" s="315"/>
      <c r="G163" s="315"/>
      <c r="H163" s="315"/>
      <c r="I163" s="315"/>
      <c r="J163" s="315"/>
      <c r="K163" s="316"/>
    </row>
    <row r="164" ht="17.25" customHeight="1">
      <c r="B164" s="314"/>
      <c r="C164" s="339" t="s">
        <v>2038</v>
      </c>
      <c r="D164" s="339"/>
      <c r="E164" s="339"/>
      <c r="F164" s="339" t="s">
        <v>2039</v>
      </c>
      <c r="G164" s="376"/>
      <c r="H164" s="377" t="s">
        <v>134</v>
      </c>
      <c r="I164" s="377" t="s">
        <v>55</v>
      </c>
      <c r="J164" s="339" t="s">
        <v>2040</v>
      </c>
      <c r="K164" s="316"/>
    </row>
    <row r="165" ht="17.25" customHeight="1">
      <c r="B165" s="317"/>
      <c r="C165" s="341" t="s">
        <v>2041</v>
      </c>
      <c r="D165" s="341"/>
      <c r="E165" s="341"/>
      <c r="F165" s="342" t="s">
        <v>2042</v>
      </c>
      <c r="G165" s="378"/>
      <c r="H165" s="379"/>
      <c r="I165" s="379"/>
      <c r="J165" s="341" t="s">
        <v>2043</v>
      </c>
      <c r="K165" s="319"/>
    </row>
    <row r="166" ht="5.25" customHeight="1">
      <c r="B166" s="347"/>
      <c r="C166" s="344"/>
      <c r="D166" s="344"/>
      <c r="E166" s="344"/>
      <c r="F166" s="344"/>
      <c r="G166" s="345"/>
      <c r="H166" s="344"/>
      <c r="I166" s="344"/>
      <c r="J166" s="344"/>
      <c r="K166" s="368"/>
    </row>
    <row r="167" ht="15" customHeight="1">
      <c r="B167" s="347"/>
      <c r="C167" s="325" t="s">
        <v>2047</v>
      </c>
      <c r="D167" s="325"/>
      <c r="E167" s="325"/>
      <c r="F167" s="346" t="s">
        <v>2044</v>
      </c>
      <c r="G167" s="325"/>
      <c r="H167" s="325" t="s">
        <v>2083</v>
      </c>
      <c r="I167" s="325" t="s">
        <v>2046</v>
      </c>
      <c r="J167" s="325">
        <v>120</v>
      </c>
      <c r="K167" s="368"/>
    </row>
    <row r="168" ht="15" customHeight="1">
      <c r="B168" s="347"/>
      <c r="C168" s="325" t="s">
        <v>2092</v>
      </c>
      <c r="D168" s="325"/>
      <c r="E168" s="325"/>
      <c r="F168" s="346" t="s">
        <v>2044</v>
      </c>
      <c r="G168" s="325"/>
      <c r="H168" s="325" t="s">
        <v>2093</v>
      </c>
      <c r="I168" s="325" t="s">
        <v>2046</v>
      </c>
      <c r="J168" s="325" t="s">
        <v>2094</v>
      </c>
      <c r="K168" s="368"/>
    </row>
    <row r="169" ht="15" customHeight="1">
      <c r="B169" s="347"/>
      <c r="C169" s="325" t="s">
        <v>89</v>
      </c>
      <c r="D169" s="325"/>
      <c r="E169" s="325"/>
      <c r="F169" s="346" t="s">
        <v>2044</v>
      </c>
      <c r="G169" s="325"/>
      <c r="H169" s="325" t="s">
        <v>2110</v>
      </c>
      <c r="I169" s="325" t="s">
        <v>2046</v>
      </c>
      <c r="J169" s="325" t="s">
        <v>2094</v>
      </c>
      <c r="K169" s="368"/>
    </row>
    <row r="170" ht="15" customHeight="1">
      <c r="B170" s="347"/>
      <c r="C170" s="325" t="s">
        <v>2049</v>
      </c>
      <c r="D170" s="325"/>
      <c r="E170" s="325"/>
      <c r="F170" s="346" t="s">
        <v>2050</v>
      </c>
      <c r="G170" s="325"/>
      <c r="H170" s="325" t="s">
        <v>2110</v>
      </c>
      <c r="I170" s="325" t="s">
        <v>2046</v>
      </c>
      <c r="J170" s="325">
        <v>50</v>
      </c>
      <c r="K170" s="368"/>
    </row>
    <row r="171" ht="15" customHeight="1">
      <c r="B171" s="347"/>
      <c r="C171" s="325" t="s">
        <v>2052</v>
      </c>
      <c r="D171" s="325"/>
      <c r="E171" s="325"/>
      <c r="F171" s="346" t="s">
        <v>2044</v>
      </c>
      <c r="G171" s="325"/>
      <c r="H171" s="325" t="s">
        <v>2110</v>
      </c>
      <c r="I171" s="325" t="s">
        <v>2054</v>
      </c>
      <c r="J171" s="325"/>
      <c r="K171" s="368"/>
    </row>
    <row r="172" ht="15" customHeight="1">
      <c r="B172" s="347"/>
      <c r="C172" s="325" t="s">
        <v>2063</v>
      </c>
      <c r="D172" s="325"/>
      <c r="E172" s="325"/>
      <c r="F172" s="346" t="s">
        <v>2050</v>
      </c>
      <c r="G172" s="325"/>
      <c r="H172" s="325" t="s">
        <v>2110</v>
      </c>
      <c r="I172" s="325" t="s">
        <v>2046</v>
      </c>
      <c r="J172" s="325">
        <v>50</v>
      </c>
      <c r="K172" s="368"/>
    </row>
    <row r="173" ht="15" customHeight="1">
      <c r="B173" s="347"/>
      <c r="C173" s="325" t="s">
        <v>2071</v>
      </c>
      <c r="D173" s="325"/>
      <c r="E173" s="325"/>
      <c r="F173" s="346" t="s">
        <v>2050</v>
      </c>
      <c r="G173" s="325"/>
      <c r="H173" s="325" t="s">
        <v>2110</v>
      </c>
      <c r="I173" s="325" t="s">
        <v>2046</v>
      </c>
      <c r="J173" s="325">
        <v>50</v>
      </c>
      <c r="K173" s="368"/>
    </row>
    <row r="174" ht="15" customHeight="1">
      <c r="B174" s="347"/>
      <c r="C174" s="325" t="s">
        <v>2069</v>
      </c>
      <c r="D174" s="325"/>
      <c r="E174" s="325"/>
      <c r="F174" s="346" t="s">
        <v>2050</v>
      </c>
      <c r="G174" s="325"/>
      <c r="H174" s="325" t="s">
        <v>2110</v>
      </c>
      <c r="I174" s="325" t="s">
        <v>2046</v>
      </c>
      <c r="J174" s="325">
        <v>50</v>
      </c>
      <c r="K174" s="368"/>
    </row>
    <row r="175" ht="15" customHeight="1">
      <c r="B175" s="347"/>
      <c r="C175" s="325" t="s">
        <v>133</v>
      </c>
      <c r="D175" s="325"/>
      <c r="E175" s="325"/>
      <c r="F175" s="346" t="s">
        <v>2044</v>
      </c>
      <c r="G175" s="325"/>
      <c r="H175" s="325" t="s">
        <v>2111</v>
      </c>
      <c r="I175" s="325" t="s">
        <v>2112</v>
      </c>
      <c r="J175" s="325"/>
      <c r="K175" s="368"/>
    </row>
    <row r="176" ht="15" customHeight="1">
      <c r="B176" s="347"/>
      <c r="C176" s="325" t="s">
        <v>55</v>
      </c>
      <c r="D176" s="325"/>
      <c r="E176" s="325"/>
      <c r="F176" s="346" t="s">
        <v>2044</v>
      </c>
      <c r="G176" s="325"/>
      <c r="H176" s="325" t="s">
        <v>2113</v>
      </c>
      <c r="I176" s="325" t="s">
        <v>2114</v>
      </c>
      <c r="J176" s="325">
        <v>1</v>
      </c>
      <c r="K176" s="368"/>
    </row>
    <row r="177" ht="15" customHeight="1">
      <c r="B177" s="347"/>
      <c r="C177" s="325" t="s">
        <v>51</v>
      </c>
      <c r="D177" s="325"/>
      <c r="E177" s="325"/>
      <c r="F177" s="346" t="s">
        <v>2044</v>
      </c>
      <c r="G177" s="325"/>
      <c r="H177" s="325" t="s">
        <v>2115</v>
      </c>
      <c r="I177" s="325" t="s">
        <v>2046</v>
      </c>
      <c r="J177" s="325">
        <v>20</v>
      </c>
      <c r="K177" s="368"/>
    </row>
    <row r="178" ht="15" customHeight="1">
      <c r="B178" s="347"/>
      <c r="C178" s="325" t="s">
        <v>134</v>
      </c>
      <c r="D178" s="325"/>
      <c r="E178" s="325"/>
      <c r="F178" s="346" t="s">
        <v>2044</v>
      </c>
      <c r="G178" s="325"/>
      <c r="H178" s="325" t="s">
        <v>2116</v>
      </c>
      <c r="I178" s="325" t="s">
        <v>2046</v>
      </c>
      <c r="J178" s="325">
        <v>255</v>
      </c>
      <c r="K178" s="368"/>
    </row>
    <row r="179" ht="15" customHeight="1">
      <c r="B179" s="347"/>
      <c r="C179" s="325" t="s">
        <v>135</v>
      </c>
      <c r="D179" s="325"/>
      <c r="E179" s="325"/>
      <c r="F179" s="346" t="s">
        <v>2044</v>
      </c>
      <c r="G179" s="325"/>
      <c r="H179" s="325" t="s">
        <v>2009</v>
      </c>
      <c r="I179" s="325" t="s">
        <v>2046</v>
      </c>
      <c r="J179" s="325">
        <v>10</v>
      </c>
      <c r="K179" s="368"/>
    </row>
    <row r="180" ht="15" customHeight="1">
      <c r="B180" s="347"/>
      <c r="C180" s="325" t="s">
        <v>136</v>
      </c>
      <c r="D180" s="325"/>
      <c r="E180" s="325"/>
      <c r="F180" s="346" t="s">
        <v>2044</v>
      </c>
      <c r="G180" s="325"/>
      <c r="H180" s="325" t="s">
        <v>2117</v>
      </c>
      <c r="I180" s="325" t="s">
        <v>2078</v>
      </c>
      <c r="J180" s="325"/>
      <c r="K180" s="368"/>
    </row>
    <row r="181" ht="15" customHeight="1">
      <c r="B181" s="347"/>
      <c r="C181" s="325" t="s">
        <v>2118</v>
      </c>
      <c r="D181" s="325"/>
      <c r="E181" s="325"/>
      <c r="F181" s="346" t="s">
        <v>2044</v>
      </c>
      <c r="G181" s="325"/>
      <c r="H181" s="325" t="s">
        <v>2119</v>
      </c>
      <c r="I181" s="325" t="s">
        <v>2078</v>
      </c>
      <c r="J181" s="325"/>
      <c r="K181" s="368"/>
    </row>
    <row r="182" ht="15" customHeight="1">
      <c r="B182" s="347"/>
      <c r="C182" s="325" t="s">
        <v>2107</v>
      </c>
      <c r="D182" s="325"/>
      <c r="E182" s="325"/>
      <c r="F182" s="346" t="s">
        <v>2044</v>
      </c>
      <c r="G182" s="325"/>
      <c r="H182" s="325" t="s">
        <v>2120</v>
      </c>
      <c r="I182" s="325" t="s">
        <v>2078</v>
      </c>
      <c r="J182" s="325"/>
      <c r="K182" s="368"/>
    </row>
    <row r="183" ht="15" customHeight="1">
      <c r="B183" s="347"/>
      <c r="C183" s="325" t="s">
        <v>138</v>
      </c>
      <c r="D183" s="325"/>
      <c r="E183" s="325"/>
      <c r="F183" s="346" t="s">
        <v>2050</v>
      </c>
      <c r="G183" s="325"/>
      <c r="H183" s="325" t="s">
        <v>2121</v>
      </c>
      <c r="I183" s="325" t="s">
        <v>2046</v>
      </c>
      <c r="J183" s="325">
        <v>50</v>
      </c>
      <c r="K183" s="368"/>
    </row>
    <row r="184" ht="15" customHeight="1">
      <c r="B184" s="347"/>
      <c r="C184" s="325" t="s">
        <v>2122</v>
      </c>
      <c r="D184" s="325"/>
      <c r="E184" s="325"/>
      <c r="F184" s="346" t="s">
        <v>2050</v>
      </c>
      <c r="G184" s="325"/>
      <c r="H184" s="325" t="s">
        <v>2123</v>
      </c>
      <c r="I184" s="325" t="s">
        <v>2124</v>
      </c>
      <c r="J184" s="325"/>
      <c r="K184" s="368"/>
    </row>
    <row r="185" ht="15" customHeight="1">
      <c r="B185" s="347"/>
      <c r="C185" s="325" t="s">
        <v>2125</v>
      </c>
      <c r="D185" s="325"/>
      <c r="E185" s="325"/>
      <c r="F185" s="346" t="s">
        <v>2050</v>
      </c>
      <c r="G185" s="325"/>
      <c r="H185" s="325" t="s">
        <v>2126</v>
      </c>
      <c r="I185" s="325" t="s">
        <v>2124</v>
      </c>
      <c r="J185" s="325"/>
      <c r="K185" s="368"/>
    </row>
    <row r="186" ht="15" customHeight="1">
      <c r="B186" s="347"/>
      <c r="C186" s="325" t="s">
        <v>2127</v>
      </c>
      <c r="D186" s="325"/>
      <c r="E186" s="325"/>
      <c r="F186" s="346" t="s">
        <v>2050</v>
      </c>
      <c r="G186" s="325"/>
      <c r="H186" s="325" t="s">
        <v>2128</v>
      </c>
      <c r="I186" s="325" t="s">
        <v>2124</v>
      </c>
      <c r="J186" s="325"/>
      <c r="K186" s="368"/>
    </row>
    <row r="187" ht="15" customHeight="1">
      <c r="B187" s="347"/>
      <c r="C187" s="380" t="s">
        <v>2129</v>
      </c>
      <c r="D187" s="325"/>
      <c r="E187" s="325"/>
      <c r="F187" s="346" t="s">
        <v>2050</v>
      </c>
      <c r="G187" s="325"/>
      <c r="H187" s="325" t="s">
        <v>2130</v>
      </c>
      <c r="I187" s="325" t="s">
        <v>2131</v>
      </c>
      <c r="J187" s="381" t="s">
        <v>2132</v>
      </c>
      <c r="K187" s="368"/>
    </row>
    <row r="188" ht="15" customHeight="1">
      <c r="B188" s="347"/>
      <c r="C188" s="331" t="s">
        <v>40</v>
      </c>
      <c r="D188" s="325"/>
      <c r="E188" s="325"/>
      <c r="F188" s="346" t="s">
        <v>2044</v>
      </c>
      <c r="G188" s="325"/>
      <c r="H188" s="321" t="s">
        <v>2133</v>
      </c>
      <c r="I188" s="325" t="s">
        <v>2134</v>
      </c>
      <c r="J188" s="325"/>
      <c r="K188" s="368"/>
    </row>
    <row r="189" ht="15" customHeight="1">
      <c r="B189" s="347"/>
      <c r="C189" s="331" t="s">
        <v>2135</v>
      </c>
      <c r="D189" s="325"/>
      <c r="E189" s="325"/>
      <c r="F189" s="346" t="s">
        <v>2044</v>
      </c>
      <c r="G189" s="325"/>
      <c r="H189" s="325" t="s">
        <v>2136</v>
      </c>
      <c r="I189" s="325" t="s">
        <v>2078</v>
      </c>
      <c r="J189" s="325"/>
      <c r="K189" s="368"/>
    </row>
    <row r="190" ht="15" customHeight="1">
      <c r="B190" s="347"/>
      <c r="C190" s="331" t="s">
        <v>2137</v>
      </c>
      <c r="D190" s="325"/>
      <c r="E190" s="325"/>
      <c r="F190" s="346" t="s">
        <v>2044</v>
      </c>
      <c r="G190" s="325"/>
      <c r="H190" s="325" t="s">
        <v>2138</v>
      </c>
      <c r="I190" s="325" t="s">
        <v>2078</v>
      </c>
      <c r="J190" s="325"/>
      <c r="K190" s="368"/>
    </row>
    <row r="191" ht="15" customHeight="1">
      <c r="B191" s="347"/>
      <c r="C191" s="331" t="s">
        <v>2139</v>
      </c>
      <c r="D191" s="325"/>
      <c r="E191" s="325"/>
      <c r="F191" s="346" t="s">
        <v>2050</v>
      </c>
      <c r="G191" s="325"/>
      <c r="H191" s="325" t="s">
        <v>2140</v>
      </c>
      <c r="I191" s="325" t="s">
        <v>2078</v>
      </c>
      <c r="J191" s="325"/>
      <c r="K191" s="368"/>
    </row>
    <row r="192" ht="15" customHeight="1">
      <c r="B192" s="374"/>
      <c r="C192" s="382"/>
      <c r="D192" s="356"/>
      <c r="E192" s="356"/>
      <c r="F192" s="356"/>
      <c r="G192" s="356"/>
      <c r="H192" s="356"/>
      <c r="I192" s="356"/>
      <c r="J192" s="356"/>
      <c r="K192" s="375"/>
    </row>
    <row r="193" ht="18.75" customHeight="1">
      <c r="B193" s="321"/>
      <c r="C193" s="325"/>
      <c r="D193" s="325"/>
      <c r="E193" s="325"/>
      <c r="F193" s="346"/>
      <c r="G193" s="325"/>
      <c r="H193" s="325"/>
      <c r="I193" s="325"/>
      <c r="J193" s="325"/>
      <c r="K193" s="321"/>
    </row>
    <row r="194" ht="18.75" customHeight="1">
      <c r="B194" s="321"/>
      <c r="C194" s="325"/>
      <c r="D194" s="325"/>
      <c r="E194" s="325"/>
      <c r="F194" s="346"/>
      <c r="G194" s="325"/>
      <c r="H194" s="325"/>
      <c r="I194" s="325"/>
      <c r="J194" s="325"/>
      <c r="K194" s="321"/>
    </row>
    <row r="195" ht="18.75" customHeight="1">
      <c r="B195" s="332"/>
      <c r="C195" s="332"/>
      <c r="D195" s="332"/>
      <c r="E195" s="332"/>
      <c r="F195" s="332"/>
      <c r="G195" s="332"/>
      <c r="H195" s="332"/>
      <c r="I195" s="332"/>
      <c r="J195" s="332"/>
      <c r="K195" s="332"/>
    </row>
    <row r="196" ht="13.5">
      <c r="B196" s="311"/>
      <c r="C196" s="312"/>
      <c r="D196" s="312"/>
      <c r="E196" s="312"/>
      <c r="F196" s="312"/>
      <c r="G196" s="312"/>
      <c r="H196" s="312"/>
      <c r="I196" s="312"/>
      <c r="J196" s="312"/>
      <c r="K196" s="313"/>
    </row>
    <row r="197" ht="21">
      <c r="B197" s="314"/>
      <c r="C197" s="315" t="s">
        <v>2141</v>
      </c>
      <c r="D197" s="315"/>
      <c r="E197" s="315"/>
      <c r="F197" s="315"/>
      <c r="G197" s="315"/>
      <c r="H197" s="315"/>
      <c r="I197" s="315"/>
      <c r="J197" s="315"/>
      <c r="K197" s="316"/>
    </row>
    <row r="198" ht="25.5" customHeight="1">
      <c r="B198" s="314"/>
      <c r="C198" s="383" t="s">
        <v>2142</v>
      </c>
      <c r="D198" s="383"/>
      <c r="E198" s="383"/>
      <c r="F198" s="383" t="s">
        <v>2143</v>
      </c>
      <c r="G198" s="384"/>
      <c r="H198" s="383" t="s">
        <v>2144</v>
      </c>
      <c r="I198" s="383"/>
      <c r="J198" s="383"/>
      <c r="K198" s="316"/>
    </row>
    <row r="199" ht="5.25" customHeight="1">
      <c r="B199" s="347"/>
      <c r="C199" s="344"/>
      <c r="D199" s="344"/>
      <c r="E199" s="344"/>
      <c r="F199" s="344"/>
      <c r="G199" s="325"/>
      <c r="H199" s="344"/>
      <c r="I199" s="344"/>
      <c r="J199" s="344"/>
      <c r="K199" s="368"/>
    </row>
    <row r="200" ht="15" customHeight="1">
      <c r="B200" s="347"/>
      <c r="C200" s="325" t="s">
        <v>2134</v>
      </c>
      <c r="D200" s="325"/>
      <c r="E200" s="325"/>
      <c r="F200" s="346" t="s">
        <v>41</v>
      </c>
      <c r="G200" s="325"/>
      <c r="H200" s="325" t="s">
        <v>2145</v>
      </c>
      <c r="I200" s="325"/>
      <c r="J200" s="325"/>
      <c r="K200" s="368"/>
    </row>
    <row r="201" ht="15" customHeight="1">
      <c r="B201" s="347"/>
      <c r="C201" s="353"/>
      <c r="D201" s="325"/>
      <c r="E201" s="325"/>
      <c r="F201" s="346" t="s">
        <v>42</v>
      </c>
      <c r="G201" s="325"/>
      <c r="H201" s="325" t="s">
        <v>2146</v>
      </c>
      <c r="I201" s="325"/>
      <c r="J201" s="325"/>
      <c r="K201" s="368"/>
    </row>
    <row r="202" ht="15" customHeight="1">
      <c r="B202" s="347"/>
      <c r="C202" s="353"/>
      <c r="D202" s="325"/>
      <c r="E202" s="325"/>
      <c r="F202" s="346" t="s">
        <v>45</v>
      </c>
      <c r="G202" s="325"/>
      <c r="H202" s="325" t="s">
        <v>2147</v>
      </c>
      <c r="I202" s="325"/>
      <c r="J202" s="325"/>
      <c r="K202" s="368"/>
    </row>
    <row r="203" ht="15" customHeight="1">
      <c r="B203" s="347"/>
      <c r="C203" s="325"/>
      <c r="D203" s="325"/>
      <c r="E203" s="325"/>
      <c r="F203" s="346" t="s">
        <v>43</v>
      </c>
      <c r="G203" s="325"/>
      <c r="H203" s="325" t="s">
        <v>2148</v>
      </c>
      <c r="I203" s="325"/>
      <c r="J203" s="325"/>
      <c r="K203" s="368"/>
    </row>
    <row r="204" ht="15" customHeight="1">
      <c r="B204" s="347"/>
      <c r="C204" s="325"/>
      <c r="D204" s="325"/>
      <c r="E204" s="325"/>
      <c r="F204" s="346" t="s">
        <v>44</v>
      </c>
      <c r="G204" s="325"/>
      <c r="H204" s="325" t="s">
        <v>2149</v>
      </c>
      <c r="I204" s="325"/>
      <c r="J204" s="325"/>
      <c r="K204" s="368"/>
    </row>
    <row r="205" ht="15" customHeight="1">
      <c r="B205" s="347"/>
      <c r="C205" s="325"/>
      <c r="D205" s="325"/>
      <c r="E205" s="325"/>
      <c r="F205" s="346"/>
      <c r="G205" s="325"/>
      <c r="H205" s="325"/>
      <c r="I205" s="325"/>
      <c r="J205" s="325"/>
      <c r="K205" s="368"/>
    </row>
    <row r="206" ht="15" customHeight="1">
      <c r="B206" s="347"/>
      <c r="C206" s="325" t="s">
        <v>2090</v>
      </c>
      <c r="D206" s="325"/>
      <c r="E206" s="325"/>
      <c r="F206" s="346" t="s">
        <v>77</v>
      </c>
      <c r="G206" s="325"/>
      <c r="H206" s="325" t="s">
        <v>2150</v>
      </c>
      <c r="I206" s="325"/>
      <c r="J206" s="325"/>
      <c r="K206" s="368"/>
    </row>
    <row r="207" ht="15" customHeight="1">
      <c r="B207" s="347"/>
      <c r="C207" s="353"/>
      <c r="D207" s="325"/>
      <c r="E207" s="325"/>
      <c r="F207" s="346" t="s">
        <v>1988</v>
      </c>
      <c r="G207" s="325"/>
      <c r="H207" s="325" t="s">
        <v>1989</v>
      </c>
      <c r="I207" s="325"/>
      <c r="J207" s="325"/>
      <c r="K207" s="368"/>
    </row>
    <row r="208" ht="15" customHeight="1">
      <c r="B208" s="347"/>
      <c r="C208" s="325"/>
      <c r="D208" s="325"/>
      <c r="E208" s="325"/>
      <c r="F208" s="346" t="s">
        <v>1986</v>
      </c>
      <c r="G208" s="325"/>
      <c r="H208" s="325" t="s">
        <v>2151</v>
      </c>
      <c r="I208" s="325"/>
      <c r="J208" s="325"/>
      <c r="K208" s="368"/>
    </row>
    <row r="209" ht="15" customHeight="1">
      <c r="B209" s="385"/>
      <c r="C209" s="353"/>
      <c r="D209" s="353"/>
      <c r="E209" s="353"/>
      <c r="F209" s="346" t="s">
        <v>1990</v>
      </c>
      <c r="G209" s="331"/>
      <c r="H209" s="372" t="s">
        <v>1991</v>
      </c>
      <c r="I209" s="372"/>
      <c r="J209" s="372"/>
      <c r="K209" s="386"/>
    </row>
    <row r="210" ht="15" customHeight="1">
      <c r="B210" s="385"/>
      <c r="C210" s="353"/>
      <c r="D210" s="353"/>
      <c r="E210" s="353"/>
      <c r="F210" s="346" t="s">
        <v>1992</v>
      </c>
      <c r="G210" s="331"/>
      <c r="H210" s="372" t="s">
        <v>2152</v>
      </c>
      <c r="I210" s="372"/>
      <c r="J210" s="372"/>
      <c r="K210" s="386"/>
    </row>
    <row r="211" ht="15" customHeight="1">
      <c r="B211" s="385"/>
      <c r="C211" s="353"/>
      <c r="D211" s="353"/>
      <c r="E211" s="353"/>
      <c r="F211" s="387"/>
      <c r="G211" s="331"/>
      <c r="H211" s="388"/>
      <c r="I211" s="388"/>
      <c r="J211" s="388"/>
      <c r="K211" s="386"/>
    </row>
    <row r="212" ht="15" customHeight="1">
      <c r="B212" s="385"/>
      <c r="C212" s="325" t="s">
        <v>2114</v>
      </c>
      <c r="D212" s="353"/>
      <c r="E212" s="353"/>
      <c r="F212" s="346">
        <v>1</v>
      </c>
      <c r="G212" s="331"/>
      <c r="H212" s="372" t="s">
        <v>2153</v>
      </c>
      <c r="I212" s="372"/>
      <c r="J212" s="372"/>
      <c r="K212" s="386"/>
    </row>
    <row r="213" ht="15" customHeight="1">
      <c r="B213" s="385"/>
      <c r="C213" s="353"/>
      <c r="D213" s="353"/>
      <c r="E213" s="353"/>
      <c r="F213" s="346">
        <v>2</v>
      </c>
      <c r="G213" s="331"/>
      <c r="H213" s="372" t="s">
        <v>2154</v>
      </c>
      <c r="I213" s="372"/>
      <c r="J213" s="372"/>
      <c r="K213" s="386"/>
    </row>
    <row r="214" ht="15" customHeight="1">
      <c r="B214" s="385"/>
      <c r="C214" s="353"/>
      <c r="D214" s="353"/>
      <c r="E214" s="353"/>
      <c r="F214" s="346">
        <v>3</v>
      </c>
      <c r="G214" s="331"/>
      <c r="H214" s="372" t="s">
        <v>2155</v>
      </c>
      <c r="I214" s="372"/>
      <c r="J214" s="372"/>
      <c r="K214" s="386"/>
    </row>
    <row r="215" ht="15" customHeight="1">
      <c r="B215" s="385"/>
      <c r="C215" s="353"/>
      <c r="D215" s="353"/>
      <c r="E215" s="353"/>
      <c r="F215" s="346">
        <v>4</v>
      </c>
      <c r="G215" s="331"/>
      <c r="H215" s="372" t="s">
        <v>2156</v>
      </c>
      <c r="I215" s="372"/>
      <c r="J215" s="372"/>
      <c r="K215" s="386"/>
    </row>
    <row r="216" ht="12.75" customHeight="1">
      <c r="B216" s="389"/>
      <c r="C216" s="390"/>
      <c r="D216" s="390"/>
      <c r="E216" s="390"/>
      <c r="F216" s="390"/>
      <c r="G216" s="390"/>
      <c r="H216" s="390"/>
      <c r="I216" s="390"/>
      <c r="J216" s="390"/>
      <c r="K216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Jarka-PC\Jarka</dc:creator>
  <cp:lastModifiedBy>Jarka-PC\Jarka</cp:lastModifiedBy>
  <dcterms:created xsi:type="dcterms:W3CDTF">2018-05-24T08:41:28Z</dcterms:created>
  <dcterms:modified xsi:type="dcterms:W3CDTF">2018-05-24T08:41:44Z</dcterms:modified>
</cp:coreProperties>
</file>